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8160" tabRatio="800" activeTab="4"/>
  </bookViews>
  <sheets>
    <sheet name="NL" sheetId="1" r:id="rId1"/>
    <sheet name="SOAL" sheetId="2" r:id="rId2"/>
    <sheet name="JURNAL" sheetId="3" r:id="rId3"/>
    <sheet name="LR" sheetId="4" r:id="rId4"/>
    <sheet name="PM" sheetId="5" r:id="rId5"/>
    <sheet name="NRC" sheetId="6" r:id="rId6"/>
  </sheets>
  <externalReferences>
    <externalReference r:id="rId9"/>
  </externalReferences>
  <definedNames>
    <definedName name="_xlnm.Print_Area" localSheetId="0">'NL'!$B$2:$L$46</definedName>
    <definedName name="_xlnm.Print_Area" localSheetId="1">'SOAL'!$A$1:$S$40</definedName>
  </definedNames>
  <calcPr fullCalcOnLoad="1"/>
</workbook>
</file>

<file path=xl/sharedStrings.xml><?xml version="1.0" encoding="utf-8"?>
<sst xmlns="http://schemas.openxmlformats.org/spreadsheetml/2006/main" count="192" uniqueCount="119">
  <si>
    <t>Uraian</t>
  </si>
  <si>
    <t>Neraca Saldo</t>
  </si>
  <si>
    <t xml:space="preserve">Penyesuaian </t>
  </si>
  <si>
    <t>NS Setelah disesuaikan</t>
  </si>
  <si>
    <t>Laba Rugi</t>
  </si>
  <si>
    <t>Neraca</t>
  </si>
  <si>
    <t>Debet</t>
  </si>
  <si>
    <t>Kredit</t>
  </si>
  <si>
    <t>Kas</t>
  </si>
  <si>
    <t>Biaya Gaji</t>
  </si>
  <si>
    <t>Neraca Lajur</t>
  </si>
  <si>
    <t>Keterangan</t>
  </si>
  <si>
    <t>Diminta :</t>
  </si>
  <si>
    <t>Informasi Tambahan :</t>
  </si>
  <si>
    <t>Per 31 Desember 2015</t>
  </si>
  <si>
    <t>Utang Usaha</t>
  </si>
  <si>
    <t>Piutang Usaha</t>
  </si>
  <si>
    <t>Biaya Bunga</t>
  </si>
  <si>
    <t>KLINIK BAKTI DARMA</t>
  </si>
  <si>
    <t>Per 31 OKTOBER 2015</t>
  </si>
  <si>
    <t>TGL</t>
  </si>
  <si>
    <t xml:space="preserve">KETERANGAN </t>
  </si>
  <si>
    <t>DEBET</t>
  </si>
  <si>
    <t>KREDIT</t>
  </si>
  <si>
    <t>KAS</t>
  </si>
  <si>
    <t>MODAL, TN TAHYA</t>
  </si>
  <si>
    <t xml:space="preserve">SEWA DIBAYAR DIMUKA </t>
  </si>
  <si>
    <t xml:space="preserve">PERALATAN MEDIS </t>
  </si>
  <si>
    <t xml:space="preserve">PERALATAN KANTOR </t>
  </si>
  <si>
    <t>PERALATAN KANTOR</t>
  </si>
  <si>
    <t>UTANG USAHA</t>
  </si>
  <si>
    <t>PERLENGKAPAN KANTOR</t>
  </si>
  <si>
    <t>PIUTANG USAHA</t>
  </si>
  <si>
    <t>PENDAPATAN PEMERIKSAAN</t>
  </si>
  <si>
    <t>BIAYA GAJI PEGAWAI</t>
  </si>
  <si>
    <t xml:space="preserve">KAS </t>
  </si>
  <si>
    <t>PRIVE</t>
  </si>
  <si>
    <t>BIAYA TELEPON</t>
  </si>
  <si>
    <t>BIAYA SERVICE</t>
  </si>
  <si>
    <t>BIAYA IKLAN</t>
  </si>
  <si>
    <t>Perlengkapan Kantor</t>
  </si>
  <si>
    <t>sewa Dibayar Dimuka</t>
  </si>
  <si>
    <t>Peralatan Kantor</t>
  </si>
  <si>
    <t>Peralatan Medis</t>
  </si>
  <si>
    <t>Pendapatan Pemeriksaan</t>
  </si>
  <si>
    <t>Biaya Telepon</t>
  </si>
  <si>
    <t>Biaya Service</t>
  </si>
  <si>
    <t xml:space="preserve">Biaya Iklan </t>
  </si>
  <si>
    <t>Modal Tn, Yahya</t>
  </si>
  <si>
    <t>Prive</t>
  </si>
  <si>
    <t>JUMLAH</t>
  </si>
  <si>
    <t>1. Biaya sewa yang diakui pada tahun ini adalah Rp. 3.500.000,-</t>
  </si>
  <si>
    <t>2. Pendapatan pemeriksaan yang masih akan diterima pada akhir bulan adalah Rp. 2.000.000,-</t>
  </si>
  <si>
    <t>3. Perlengkapan kantor yang tersisa di gudang berjumlah Rp. 700.000,-</t>
  </si>
  <si>
    <t>4. Depresiasi Peralatan Kantor untuk tahun 2015 adalah Rp. 600.000,-</t>
  </si>
  <si>
    <t>5. Depresiasi Peralatan Medis untuk tahun 2015 adalah Rp. 6.000.000,-</t>
  </si>
  <si>
    <t>1. Buat jurnal penyesuaian per 31 Oktober 2015 !</t>
  </si>
  <si>
    <t>2. Buat Neraca Lajur per 31 Oktober 2015 !</t>
  </si>
  <si>
    <t>3. Susunlah Laporan Keuangan per 31Oktober 2015 !</t>
  </si>
  <si>
    <t>JURNAL PENYESUAIAN</t>
  </si>
  <si>
    <t>6. Gaji yang belum dibayar dan belum dicatat berjumlah Rp. 5.000.000,-</t>
  </si>
  <si>
    <t>7. Bunga bank yang diperhitungkan untuk tahun2015 adalah 5% dari utang usaha</t>
  </si>
  <si>
    <t>BIAYA SEWA</t>
  </si>
  <si>
    <t>PENDAPATAN MPEMERIKSAAN</t>
  </si>
  <si>
    <t>BIAYA PEMAKAIAN PERLENGKAPAN KANTOR</t>
  </si>
  <si>
    <t>DEPRESIASI PERALATAN KANTOR</t>
  </si>
  <si>
    <t>AKUMULASI DEPRESIASI PERALATAN KANTOR</t>
  </si>
  <si>
    <t>DEPRESIASI PERALATAN MEDIS</t>
  </si>
  <si>
    <t>AKUMULASI DEPRESIASI PERALATAN MEDIS</t>
  </si>
  <si>
    <t>BIAYA GAJI</t>
  </si>
  <si>
    <t>UTANG GAJI</t>
  </si>
  <si>
    <t>BIAYA BUNGA</t>
  </si>
  <si>
    <t xml:space="preserve">UTANG BUNGA </t>
  </si>
  <si>
    <t>Biaya Sewa</t>
  </si>
  <si>
    <t>Biaya Pemakaian Perlengkapan Kantor</t>
  </si>
  <si>
    <t>Depresiasi Peralatan Kantor</t>
  </si>
  <si>
    <t>Akumulasi Depresiasi Peralatan Kantor</t>
  </si>
  <si>
    <t>Depresiasi Peralatan Medis</t>
  </si>
  <si>
    <t>Akumulasi Depresiasi Peralatan Medis</t>
  </si>
  <si>
    <t>Utang Gaji</t>
  </si>
  <si>
    <t>Utang Bunga</t>
  </si>
  <si>
    <t>Untuk Tahun yang berakhir 31 Desember 2015</t>
  </si>
  <si>
    <t>Pendapatan Jasa</t>
  </si>
  <si>
    <t>Pendapatan Bersih</t>
  </si>
  <si>
    <t>Laba Bersih</t>
  </si>
  <si>
    <t>AKTIVA</t>
  </si>
  <si>
    <t>PASSIVA</t>
  </si>
  <si>
    <t>Aktiva Lancar</t>
  </si>
  <si>
    <t>Total Kewajiban Lancar</t>
  </si>
  <si>
    <t>Total Aktiva Lancar</t>
  </si>
  <si>
    <t xml:space="preserve">Aktiva Tetap </t>
  </si>
  <si>
    <t>Modal</t>
  </si>
  <si>
    <t>Laba Ditahan</t>
  </si>
  <si>
    <t>Total  Aktiva Tetap</t>
  </si>
  <si>
    <t>TOTAL AKTIVA</t>
  </si>
  <si>
    <t>KLINIK "BHAKTI DHARMA</t>
  </si>
  <si>
    <t>LAPORAN LABA RUGI</t>
  </si>
  <si>
    <t>Potongan Pendapatan</t>
  </si>
  <si>
    <t xml:space="preserve">PENDAPATAN </t>
  </si>
  <si>
    <t>BIAYA OPERASIONAL</t>
  </si>
  <si>
    <t>LABA OPERASIONAL</t>
  </si>
  <si>
    <t>Total biaya operasional</t>
  </si>
  <si>
    <t xml:space="preserve">PENDAPATAN DAN BIAYA LAIN LAIN </t>
  </si>
  <si>
    <t>Total Pendapatan dan Biaya Lain Lain</t>
  </si>
  <si>
    <t>LABA SEBELUM PAJAK</t>
  </si>
  <si>
    <t>KLINIK "BHAKTI DARMA"</t>
  </si>
  <si>
    <t>LAPORAN PERUBAHAN MODAL</t>
  </si>
  <si>
    <t>Penurunan Modal</t>
  </si>
  <si>
    <t>Modal Akhir, Tn Yahya</t>
  </si>
  <si>
    <t>Modal Awal, Tn Yahya</t>
  </si>
  <si>
    <t>NERACA</t>
  </si>
  <si>
    <t>Akumulasi Depresiasi Peralatan Media</t>
  </si>
  <si>
    <t>Nilai Buku</t>
  </si>
  <si>
    <t>Modal, Tn Yahya</t>
  </si>
  <si>
    <t>TOTAL PASIVA</t>
  </si>
  <si>
    <t>Utang Lancar</t>
  </si>
  <si>
    <t>Utang Jangka Panjang</t>
  </si>
  <si>
    <t xml:space="preserve">PAJAK PENGHASILAN </t>
  </si>
  <si>
    <t xml:space="preserve">LABA BERSIH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</si>
</sst>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  <numFmt numFmtId="171" formatCode="_([$Rp-421]* #,##0_);_([$Rp-421]* \(#,##0\);_([$Rp-421]* &quot;-&quot;??_);_(@_)"/>
    <numFmt numFmtId="172" formatCode="_(* #,##0.0_);_(* \(#,##0.0\);_(* &quot;-&quot;?_);_(@_)"/>
    <numFmt numFmtId="173" formatCode="_(* #,##0.000_);_(* \(#,##0.000\);_(* &quot;-&quot;??_);_(@_)"/>
    <numFmt numFmtId="174" formatCode="_(* #,##0.0_);_(* \(#,##0.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36"/>
      <name val="Calibri"/>
      <family val="2"/>
    </font>
    <font>
      <b/>
      <sz val="14"/>
      <color indexed="10"/>
      <name val="Calibri"/>
      <family val="2"/>
    </font>
    <font>
      <b/>
      <sz val="14"/>
      <color indexed="36"/>
      <name val="Calibri"/>
      <family val="2"/>
    </font>
    <font>
      <b/>
      <sz val="14"/>
      <color indexed="60"/>
      <name val="Calibri"/>
      <family val="2"/>
    </font>
    <font>
      <b/>
      <sz val="13"/>
      <color indexed="60"/>
      <name val="Calibri"/>
      <family val="2"/>
    </font>
    <font>
      <sz val="13"/>
      <color indexed="6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rgb="FF7030A0"/>
      <name val="Calibri"/>
      <family val="2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</font>
    <font>
      <b/>
      <sz val="14"/>
      <color rgb="FFC00000"/>
      <name val="Calibri"/>
      <family val="2"/>
    </font>
    <font>
      <b/>
      <sz val="13"/>
      <color rgb="FFC00000"/>
      <name val="Calibri"/>
      <family val="2"/>
    </font>
    <font>
      <sz val="13"/>
      <color rgb="FFC0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justify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170" fontId="52" fillId="0" borderId="10" xfId="42" applyNumberFormat="1" applyFont="1" applyBorder="1" applyAlignment="1">
      <alignment/>
    </xf>
    <xf numFmtId="170" fontId="52" fillId="0" borderId="10" xfId="42" applyNumberFormat="1" applyFont="1" applyBorder="1" applyAlignment="1">
      <alignment horizontal="center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Fill="1" applyBorder="1" applyAlignment="1">
      <alignment/>
    </xf>
    <xf numFmtId="170" fontId="52" fillId="0" borderId="11" xfId="42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170" fontId="52" fillId="0" borderId="14" xfId="0" applyNumberFormat="1" applyFont="1" applyBorder="1" applyAlignment="1">
      <alignment/>
    </xf>
    <xf numFmtId="170" fontId="52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3" fontId="0" fillId="0" borderId="0" xfId="42" applyFont="1" applyAlignment="1">
      <alignment/>
    </xf>
    <xf numFmtId="0" fontId="50" fillId="0" borderId="0" xfId="0" applyFont="1" applyBorder="1" applyAlignment="1">
      <alignment horizontal="justify" vertical="top" wrapText="1"/>
    </xf>
    <xf numFmtId="170" fontId="50" fillId="0" borderId="0" xfId="42" applyNumberFormat="1" applyFont="1" applyBorder="1" applyAlignment="1">
      <alignment/>
    </xf>
    <xf numFmtId="0" fontId="53" fillId="0" borderId="0" xfId="0" applyFont="1" applyBorder="1" applyAlignment="1">
      <alignment horizontal="justify" vertical="top" wrapText="1"/>
    </xf>
    <xf numFmtId="170" fontId="53" fillId="0" borderId="0" xfId="42" applyNumberFormat="1" applyFont="1" applyBorder="1" applyAlignment="1">
      <alignment/>
    </xf>
    <xf numFmtId="0" fontId="54" fillId="0" borderId="0" xfId="0" applyFont="1" applyBorder="1" applyAlignment="1">
      <alignment horizontal="right" vertical="top" wrapText="1"/>
    </xf>
    <xf numFmtId="170" fontId="54" fillId="0" borderId="0" xfId="42" applyNumberFormat="1" applyFont="1" applyBorder="1" applyAlignment="1">
      <alignment/>
    </xf>
    <xf numFmtId="0" fontId="53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170" fontId="48" fillId="0" borderId="0" xfId="42" applyNumberFormat="1" applyFont="1" applyBorder="1" applyAlignment="1">
      <alignment/>
    </xf>
    <xf numFmtId="0" fontId="55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5" fillId="0" borderId="16" xfId="0" applyFont="1" applyBorder="1" applyAlignment="1">
      <alignment horizontal="right" vertical="top" wrapText="1"/>
    </xf>
    <xf numFmtId="170" fontId="55" fillId="0" borderId="16" xfId="42" applyNumberFormat="1" applyFont="1" applyBorder="1" applyAlignment="1">
      <alignment/>
    </xf>
    <xf numFmtId="0" fontId="52" fillId="0" borderId="18" xfId="0" applyFont="1" applyBorder="1" applyAlignment="1">
      <alignment horizontal="justify" vertical="top" wrapText="1"/>
    </xf>
    <xf numFmtId="170" fontId="52" fillId="0" borderId="18" xfId="42" applyNumberFormat="1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70" fontId="56" fillId="0" borderId="19" xfId="0" applyNumberFormat="1" applyFont="1" applyBorder="1" applyAlignment="1">
      <alignment/>
    </xf>
    <xf numFmtId="170" fontId="56" fillId="0" borderId="20" xfId="0" applyNumberFormat="1" applyFont="1" applyBorder="1" applyAlignment="1">
      <alignment/>
    </xf>
    <xf numFmtId="0" fontId="56" fillId="0" borderId="11" xfId="0" applyFont="1" applyBorder="1" applyAlignment="1">
      <alignment/>
    </xf>
    <xf numFmtId="170" fontId="56" fillId="0" borderId="16" xfId="42" applyNumberFormat="1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1" xfId="0" applyFont="1" applyBorder="1" applyAlignment="1">
      <alignment horizontal="right"/>
    </xf>
    <xf numFmtId="170" fontId="57" fillId="0" borderId="10" xfId="42" applyNumberFormat="1" applyFont="1" applyBorder="1" applyAlignment="1">
      <alignment/>
    </xf>
    <xf numFmtId="170" fontId="55" fillId="0" borderId="18" xfId="0" applyNumberFormat="1" applyFont="1" applyBorder="1" applyAlignment="1">
      <alignment horizontal="center" vertical="center"/>
    </xf>
    <xf numFmtId="170" fontId="58" fillId="0" borderId="18" xfId="0" applyNumberFormat="1" applyFont="1" applyBorder="1" applyAlignment="1">
      <alignment horizontal="center" vertical="center"/>
    </xf>
    <xf numFmtId="170" fontId="59" fillId="0" borderId="16" xfId="42" applyNumberFormat="1" applyFont="1" applyBorder="1" applyAlignment="1">
      <alignment/>
    </xf>
    <xf numFmtId="170" fontId="55" fillId="0" borderId="10" xfId="42" applyNumberFormat="1" applyFont="1" applyBorder="1" applyAlignment="1">
      <alignment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0" fontId="62" fillId="0" borderId="10" xfId="42" applyNumberFormat="1" applyFont="1" applyBorder="1" applyAlignment="1">
      <alignment/>
    </xf>
    <xf numFmtId="170" fontId="63" fillId="0" borderId="10" xfId="42" applyNumberFormat="1" applyFont="1" applyBorder="1" applyAlignment="1">
      <alignment/>
    </xf>
    <xf numFmtId="170" fontId="63" fillId="0" borderId="11" xfId="42" applyNumberFormat="1" applyFont="1" applyBorder="1" applyAlignment="1">
      <alignment/>
    </xf>
    <xf numFmtId="170" fontId="61" fillId="0" borderId="16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0" fontId="48" fillId="0" borderId="0" xfId="0" applyFont="1" applyAlignment="1">
      <alignment horizontal="center"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2" fillId="0" borderId="24" xfId="0" applyFont="1" applyBorder="1" applyAlignment="1">
      <alignment horizontal="justify" vertical="top" wrapText="1"/>
    </xf>
    <xf numFmtId="0" fontId="52" fillId="0" borderId="24" xfId="0" applyFont="1" applyBorder="1" applyAlignment="1">
      <alignment/>
    </xf>
    <xf numFmtId="0" fontId="55" fillId="0" borderId="25" xfId="0" applyFont="1" applyBorder="1" applyAlignment="1">
      <alignment/>
    </xf>
    <xf numFmtId="170" fontId="52" fillId="0" borderId="26" xfId="42" applyNumberFormat="1" applyFont="1" applyBorder="1" applyAlignment="1">
      <alignment/>
    </xf>
    <xf numFmtId="170" fontId="52" fillId="0" borderId="27" xfId="42" applyNumberFormat="1" applyFont="1" applyBorder="1" applyAlignment="1">
      <alignment/>
    </xf>
    <xf numFmtId="0" fontId="52" fillId="0" borderId="28" xfId="0" applyFont="1" applyBorder="1" applyAlignment="1">
      <alignment horizontal="left" indent="2"/>
    </xf>
    <xf numFmtId="170" fontId="52" fillId="0" borderId="0" xfId="42" applyNumberFormat="1" applyFont="1" applyBorder="1" applyAlignment="1">
      <alignment/>
    </xf>
    <xf numFmtId="170" fontId="52" fillId="0" borderId="29" xfId="42" applyNumberFormat="1" applyFont="1" applyBorder="1" applyAlignment="1">
      <alignment/>
    </xf>
    <xf numFmtId="170" fontId="52" fillId="0" borderId="30" xfId="42" applyNumberFormat="1" applyFont="1" applyBorder="1" applyAlignment="1">
      <alignment/>
    </xf>
    <xf numFmtId="170" fontId="55" fillId="0" borderId="29" xfId="42" applyNumberFormat="1" applyFont="1" applyBorder="1" applyAlignment="1">
      <alignment/>
    </xf>
    <xf numFmtId="0" fontId="55" fillId="0" borderId="28" xfId="0" applyFont="1" applyBorder="1" applyAlignment="1">
      <alignment/>
    </xf>
    <xf numFmtId="0" fontId="55" fillId="0" borderId="28" xfId="0" applyFont="1" applyBorder="1" applyAlignment="1">
      <alignment horizontal="right"/>
    </xf>
    <xf numFmtId="170" fontId="55" fillId="0" borderId="27" xfId="42" applyNumberFormat="1" applyFont="1" applyBorder="1" applyAlignment="1">
      <alignment/>
    </xf>
    <xf numFmtId="0" fontId="55" fillId="0" borderId="28" xfId="0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0" borderId="21" xfId="0" applyFont="1" applyBorder="1" applyAlignment="1">
      <alignment/>
    </xf>
    <xf numFmtId="170" fontId="52" fillId="0" borderId="22" xfId="42" applyNumberFormat="1" applyFont="1" applyBorder="1" applyAlignment="1">
      <alignment/>
    </xf>
    <xf numFmtId="170" fontId="52" fillId="0" borderId="23" xfId="42" applyNumberFormat="1" applyFont="1" applyBorder="1" applyAlignment="1">
      <alignment/>
    </xf>
    <xf numFmtId="0" fontId="55" fillId="0" borderId="28" xfId="0" applyFont="1" applyBorder="1" applyAlignment="1">
      <alignment horizontal="left" indent="2"/>
    </xf>
    <xf numFmtId="170" fontId="55" fillId="0" borderId="31" xfId="42" applyNumberFormat="1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8" xfId="0" applyFont="1" applyBorder="1" applyAlignment="1">
      <alignment horizontal="justify" vertical="top" wrapText="1"/>
    </xf>
    <xf numFmtId="0" fontId="52" fillId="0" borderId="26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9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70" fontId="55" fillId="0" borderId="29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29" xfId="0" applyFont="1" applyBorder="1" applyAlignment="1">
      <alignment/>
    </xf>
    <xf numFmtId="170" fontId="55" fillId="0" borderId="0" xfId="0" applyNumberFormat="1" applyFont="1" applyBorder="1" applyAlignment="1">
      <alignment/>
    </xf>
    <xf numFmtId="170" fontId="52" fillId="0" borderId="29" xfId="0" applyNumberFormat="1" applyFont="1" applyBorder="1" applyAlignment="1">
      <alignment/>
    </xf>
    <xf numFmtId="37" fontId="52" fillId="0" borderId="29" xfId="42" applyNumberFormat="1" applyFont="1" applyBorder="1" applyAlignment="1">
      <alignment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/>
    </xf>
    <xf numFmtId="0" fontId="64" fillId="0" borderId="26" xfId="0" applyFont="1" applyBorder="1" applyAlignment="1">
      <alignment/>
    </xf>
    <xf numFmtId="0" fontId="64" fillId="0" borderId="25" xfId="0" applyFont="1" applyBorder="1" applyAlignment="1">
      <alignment/>
    </xf>
    <xf numFmtId="0" fontId="64" fillId="0" borderId="27" xfId="0" applyFont="1" applyBorder="1" applyAlignment="1">
      <alignment/>
    </xf>
    <xf numFmtId="0" fontId="52" fillId="0" borderId="28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/>
    </xf>
    <xf numFmtId="0" fontId="56" fillId="0" borderId="28" xfId="0" applyFont="1" applyBorder="1" applyAlignment="1">
      <alignment/>
    </xf>
    <xf numFmtId="0" fontId="64" fillId="0" borderId="0" xfId="0" applyFont="1" applyBorder="1" applyAlignment="1">
      <alignment/>
    </xf>
    <xf numFmtId="170" fontId="56" fillId="0" borderId="31" xfId="0" applyNumberFormat="1" applyFont="1" applyBorder="1" applyAlignment="1">
      <alignment/>
    </xf>
    <xf numFmtId="0" fontId="64" fillId="0" borderId="28" xfId="0" applyFont="1" applyBorder="1" applyAlignment="1">
      <alignment/>
    </xf>
    <xf numFmtId="0" fontId="56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41" fontId="51" fillId="0" borderId="0" xfId="43" applyFont="1" applyAlignment="1">
      <alignment horizontal="left" wrapText="1"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26" xfId="0" applyFont="1" applyBorder="1" applyAlignment="1">
      <alignment horizontal="center"/>
    </xf>
    <xf numFmtId="0" fontId="55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TEMUAN%203%20-%20RS%20harapan%20bers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ong"/>
      <sheetName val="SOAL"/>
      <sheetName val="AJP"/>
      <sheetName val="NL"/>
      <sheetName val="LR"/>
      <sheetName val="Ekuitas"/>
      <sheetName val="NERACA"/>
    </sheetNames>
    <sheetDataSet>
      <sheetData sheetId="3">
        <row r="31">
          <cell r="H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pane xSplit="6585" ySplit="3255" topLeftCell="K24" activePane="bottomRight" state="split"/>
      <selection pane="topLeft" activeCell="A1" sqref="A1"/>
      <selection pane="topRight" activeCell="C1" sqref="C1"/>
      <selection pane="bottomLeft" activeCell="A9" sqref="A9"/>
      <selection pane="bottomRight" activeCell="L29" sqref="L29"/>
    </sheetView>
  </sheetViews>
  <sheetFormatPr defaultColWidth="9.140625" defaultRowHeight="15"/>
  <cols>
    <col min="1" max="1" width="3.7109375" style="0" customWidth="1"/>
    <col min="2" max="2" width="43.421875" style="0" customWidth="1"/>
    <col min="3" max="3" width="17.57421875" style="0" bestFit="1" customWidth="1"/>
    <col min="4" max="4" width="18.140625" style="0" customWidth="1"/>
    <col min="5" max="5" width="18.421875" style="0" customWidth="1"/>
    <col min="6" max="6" width="17.57421875" style="0" customWidth="1"/>
    <col min="7" max="7" width="18.7109375" style="0" customWidth="1"/>
    <col min="8" max="8" width="18.140625" style="0" customWidth="1"/>
    <col min="9" max="9" width="18.28125" style="0" customWidth="1"/>
    <col min="10" max="10" width="20.28125" style="0" customWidth="1"/>
    <col min="11" max="11" width="20.57421875" style="0" customWidth="1"/>
    <col min="12" max="12" width="20.7109375" style="0" customWidth="1"/>
  </cols>
  <sheetData>
    <row r="2" spans="2:12" ht="21">
      <c r="B2" s="111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21">
      <c r="B3" s="111" t="s">
        <v>10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21">
      <c r="B4" s="111" t="s">
        <v>14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6" spans="2:12" s="1" customFormat="1" ht="18.75">
      <c r="B6" s="112" t="s">
        <v>0</v>
      </c>
      <c r="C6" s="112" t="s">
        <v>1</v>
      </c>
      <c r="D6" s="112"/>
      <c r="E6" s="113" t="s">
        <v>2</v>
      </c>
      <c r="F6" s="113"/>
      <c r="G6" s="114" t="s">
        <v>3</v>
      </c>
      <c r="H6" s="114"/>
      <c r="I6" s="115" t="s">
        <v>4</v>
      </c>
      <c r="J6" s="115"/>
      <c r="K6" s="112" t="s">
        <v>5</v>
      </c>
      <c r="L6" s="112"/>
    </row>
    <row r="7" spans="2:12" s="1" customFormat="1" ht="18.75">
      <c r="B7" s="112"/>
      <c r="C7" s="41" t="s">
        <v>6</v>
      </c>
      <c r="D7" s="41" t="s">
        <v>7</v>
      </c>
      <c r="E7" s="55" t="s">
        <v>6</v>
      </c>
      <c r="F7" s="55" t="s">
        <v>7</v>
      </c>
      <c r="G7" s="54" t="s">
        <v>6</v>
      </c>
      <c r="H7" s="54" t="s">
        <v>7</v>
      </c>
      <c r="I7" s="53" t="s">
        <v>6</v>
      </c>
      <c r="J7" s="53" t="s">
        <v>7</v>
      </c>
      <c r="K7" s="41" t="s">
        <v>6</v>
      </c>
      <c r="L7" s="41" t="s">
        <v>7</v>
      </c>
    </row>
    <row r="8" spans="2:12" s="1" customFormat="1" ht="17.25">
      <c r="B8" s="38" t="s">
        <v>8</v>
      </c>
      <c r="C8" s="39">
        <v>40680000</v>
      </c>
      <c r="D8" s="39"/>
      <c r="E8" s="40"/>
      <c r="F8" s="40"/>
      <c r="G8" s="50">
        <f>+(C8+E8)</f>
        <v>40680000</v>
      </c>
      <c r="H8" s="50">
        <f>+(D8+F8)</f>
        <v>0</v>
      </c>
      <c r="I8" s="40"/>
      <c r="J8" s="40"/>
      <c r="K8" s="49">
        <f>+G8</f>
        <v>40680000</v>
      </c>
      <c r="L8" s="40"/>
    </row>
    <row r="9" spans="2:12" ht="17.25">
      <c r="B9" s="9" t="s">
        <v>16</v>
      </c>
      <c r="C9" s="7">
        <v>0</v>
      </c>
      <c r="D9" s="7"/>
      <c r="E9" s="56">
        <v>2000000</v>
      </c>
      <c r="F9" s="56"/>
      <c r="G9" s="50">
        <f aca="true" t="shared" si="0" ref="G9:G34">+(C9+E9)</f>
        <v>2000000</v>
      </c>
      <c r="H9" s="50">
        <f aca="true" t="shared" si="1" ref="H9:H34">+(D9+F9)</f>
        <v>0</v>
      </c>
      <c r="I9" s="7"/>
      <c r="J9" s="7"/>
      <c r="K9" s="49">
        <f aca="true" t="shared" si="2" ref="K9:K17">+G9</f>
        <v>2000000</v>
      </c>
      <c r="L9" s="7"/>
    </row>
    <row r="10" spans="2:12" ht="17.25">
      <c r="B10" s="9" t="s">
        <v>40</v>
      </c>
      <c r="C10" s="8">
        <v>1200000</v>
      </c>
      <c r="D10" s="7"/>
      <c r="E10" s="56"/>
      <c r="F10" s="56">
        <v>500000</v>
      </c>
      <c r="G10" s="50">
        <f>+(C10-F10)</f>
        <v>700000</v>
      </c>
      <c r="H10" s="50"/>
      <c r="I10" s="7"/>
      <c r="J10" s="7"/>
      <c r="K10" s="49">
        <f t="shared" si="2"/>
        <v>700000</v>
      </c>
      <c r="L10" s="7"/>
    </row>
    <row r="11" spans="2:12" ht="17.25">
      <c r="B11" s="9" t="s">
        <v>41</v>
      </c>
      <c r="C11" s="7">
        <v>6000000</v>
      </c>
      <c r="D11" s="7"/>
      <c r="E11" s="56"/>
      <c r="F11" s="56">
        <v>3500000</v>
      </c>
      <c r="G11" s="50">
        <f>+(C11-F11)</f>
        <v>2500000</v>
      </c>
      <c r="H11" s="50"/>
      <c r="I11" s="7"/>
      <c r="J11" s="7"/>
      <c r="K11" s="49">
        <f t="shared" si="2"/>
        <v>2500000</v>
      </c>
      <c r="L11" s="7"/>
    </row>
    <row r="12" spans="2:12" ht="17.25">
      <c r="B12" s="9" t="s">
        <v>42</v>
      </c>
      <c r="C12" s="7">
        <v>6900000</v>
      </c>
      <c r="D12" s="7"/>
      <c r="E12" s="56"/>
      <c r="F12" s="56"/>
      <c r="G12" s="50">
        <f t="shared" si="0"/>
        <v>6900000</v>
      </c>
      <c r="H12" s="50">
        <f t="shared" si="1"/>
        <v>0</v>
      </c>
      <c r="I12" s="7"/>
      <c r="J12" s="7"/>
      <c r="K12" s="49">
        <f t="shared" si="2"/>
        <v>6900000</v>
      </c>
      <c r="L12" s="7"/>
    </row>
    <row r="13" spans="2:12" ht="17.25">
      <c r="B13" s="9" t="s">
        <v>43</v>
      </c>
      <c r="C13" s="7">
        <v>60000000</v>
      </c>
      <c r="D13" s="7"/>
      <c r="E13" s="56"/>
      <c r="F13" s="56"/>
      <c r="G13" s="50">
        <f t="shared" si="0"/>
        <v>60000000</v>
      </c>
      <c r="H13" s="50">
        <f t="shared" si="1"/>
        <v>0</v>
      </c>
      <c r="I13" s="7"/>
      <c r="J13" s="7"/>
      <c r="K13" s="49">
        <f t="shared" si="2"/>
        <v>60000000</v>
      </c>
      <c r="L13" s="7"/>
    </row>
    <row r="14" spans="2:12" ht="17.25">
      <c r="B14" s="9" t="s">
        <v>15</v>
      </c>
      <c r="C14" s="7"/>
      <c r="D14" s="7">
        <v>4700000</v>
      </c>
      <c r="E14" s="56"/>
      <c r="F14" s="56"/>
      <c r="G14" s="50">
        <f t="shared" si="0"/>
        <v>0</v>
      </c>
      <c r="H14" s="50">
        <f t="shared" si="1"/>
        <v>4700000</v>
      </c>
      <c r="I14" s="7"/>
      <c r="J14" s="7"/>
      <c r="K14" s="49">
        <f t="shared" si="2"/>
        <v>0</v>
      </c>
      <c r="L14" s="52">
        <f>+H14</f>
        <v>4700000</v>
      </c>
    </row>
    <row r="15" spans="2:12" ht="17.25">
      <c r="B15" s="9" t="s">
        <v>48</v>
      </c>
      <c r="C15" s="7"/>
      <c r="D15" s="7">
        <v>100000000</v>
      </c>
      <c r="E15" s="56"/>
      <c r="F15" s="56"/>
      <c r="G15" s="50">
        <f t="shared" si="0"/>
        <v>0</v>
      </c>
      <c r="H15" s="50">
        <f t="shared" si="1"/>
        <v>100000000</v>
      </c>
      <c r="I15" s="7"/>
      <c r="J15" s="7"/>
      <c r="K15" s="49">
        <f t="shared" si="2"/>
        <v>0</v>
      </c>
      <c r="L15" s="52">
        <f aca="true" t="shared" si="3" ref="L15:L35">+H15</f>
        <v>100000000</v>
      </c>
    </row>
    <row r="16" spans="2:12" ht="17.25">
      <c r="B16" s="9" t="s">
        <v>49</v>
      </c>
      <c r="C16" s="7">
        <v>4000000</v>
      </c>
      <c r="D16" s="7"/>
      <c r="E16" s="56"/>
      <c r="F16" s="56"/>
      <c r="G16" s="50">
        <f t="shared" si="0"/>
        <v>4000000</v>
      </c>
      <c r="H16" s="50">
        <f t="shared" si="1"/>
        <v>0</v>
      </c>
      <c r="I16" s="7"/>
      <c r="J16" s="7"/>
      <c r="K16" s="49">
        <f t="shared" si="2"/>
        <v>4000000</v>
      </c>
      <c r="L16" s="52">
        <f t="shared" si="3"/>
        <v>0</v>
      </c>
    </row>
    <row r="17" spans="2:12" ht="17.25">
      <c r="B17" s="9" t="s">
        <v>44</v>
      </c>
      <c r="C17" s="7"/>
      <c r="D17" s="7">
        <v>18500000</v>
      </c>
      <c r="E17" s="56"/>
      <c r="F17" s="56">
        <v>2000000</v>
      </c>
      <c r="G17" s="50">
        <f t="shared" si="0"/>
        <v>0</v>
      </c>
      <c r="H17" s="50">
        <f t="shared" si="1"/>
        <v>20500000</v>
      </c>
      <c r="I17" s="48"/>
      <c r="J17" s="48">
        <f>+H17</f>
        <v>20500000</v>
      </c>
      <c r="K17" s="49">
        <f t="shared" si="2"/>
        <v>0</v>
      </c>
      <c r="L17" s="52"/>
    </row>
    <row r="18" spans="2:12" ht="17.25">
      <c r="B18" s="9" t="s">
        <v>9</v>
      </c>
      <c r="C18" s="7">
        <v>2400000</v>
      </c>
      <c r="D18" s="7"/>
      <c r="E18" s="56">
        <v>5000000</v>
      </c>
      <c r="F18" s="56"/>
      <c r="G18" s="50">
        <f t="shared" si="0"/>
        <v>7400000</v>
      </c>
      <c r="H18" s="50">
        <f t="shared" si="1"/>
        <v>0</v>
      </c>
      <c r="I18" s="48">
        <f>+G18</f>
        <v>7400000</v>
      </c>
      <c r="J18" s="48"/>
      <c r="K18" s="7"/>
      <c r="L18" s="52">
        <f t="shared" si="3"/>
        <v>0</v>
      </c>
    </row>
    <row r="19" spans="2:12" ht="17.25">
      <c r="B19" s="9" t="s">
        <v>45</v>
      </c>
      <c r="C19" s="7">
        <v>400000</v>
      </c>
      <c r="D19" s="8"/>
      <c r="E19" s="56"/>
      <c r="F19" s="56"/>
      <c r="G19" s="50">
        <f t="shared" si="0"/>
        <v>400000</v>
      </c>
      <c r="H19" s="50">
        <f t="shared" si="1"/>
        <v>0</v>
      </c>
      <c r="I19" s="48">
        <f aca="true" t="shared" si="4" ref="I19:I31">+G19</f>
        <v>400000</v>
      </c>
      <c r="J19" s="48"/>
      <c r="K19" s="7"/>
      <c r="L19" s="52">
        <f t="shared" si="3"/>
        <v>0</v>
      </c>
    </row>
    <row r="20" spans="2:12" ht="17.25">
      <c r="B20" s="9" t="s">
        <v>46</v>
      </c>
      <c r="C20" s="7">
        <v>1500000</v>
      </c>
      <c r="D20" s="8"/>
      <c r="E20" s="56"/>
      <c r="F20" s="56"/>
      <c r="G20" s="50">
        <f t="shared" si="0"/>
        <v>1500000</v>
      </c>
      <c r="H20" s="50">
        <f t="shared" si="1"/>
        <v>0</v>
      </c>
      <c r="I20" s="48">
        <f t="shared" si="4"/>
        <v>1500000</v>
      </c>
      <c r="J20" s="48"/>
      <c r="K20" s="7"/>
      <c r="L20" s="52">
        <f t="shared" si="3"/>
        <v>0</v>
      </c>
    </row>
    <row r="21" spans="2:12" ht="17.25">
      <c r="B21" s="9" t="s">
        <v>47</v>
      </c>
      <c r="C21" s="7">
        <v>120000</v>
      </c>
      <c r="D21" s="8"/>
      <c r="E21" s="56"/>
      <c r="F21" s="56"/>
      <c r="G21" s="50">
        <f t="shared" si="0"/>
        <v>120000</v>
      </c>
      <c r="H21" s="50">
        <f t="shared" si="1"/>
        <v>0</v>
      </c>
      <c r="I21" s="48">
        <f t="shared" si="4"/>
        <v>120000</v>
      </c>
      <c r="J21" s="48"/>
      <c r="K21" s="7"/>
      <c r="L21" s="52">
        <f t="shared" si="3"/>
        <v>0</v>
      </c>
    </row>
    <row r="22" spans="2:12" ht="17.25">
      <c r="B22" s="9"/>
      <c r="C22" s="7"/>
      <c r="D22" s="7"/>
      <c r="E22" s="56"/>
      <c r="F22" s="56"/>
      <c r="G22" s="50">
        <f t="shared" si="0"/>
        <v>0</v>
      </c>
      <c r="H22" s="50">
        <f t="shared" si="1"/>
        <v>0</v>
      </c>
      <c r="I22" s="48">
        <f t="shared" si="4"/>
        <v>0</v>
      </c>
      <c r="J22" s="48"/>
      <c r="K22" s="7"/>
      <c r="L22" s="52">
        <f t="shared" si="3"/>
        <v>0</v>
      </c>
    </row>
    <row r="23" spans="2:12" ht="17.25">
      <c r="B23" s="9" t="s">
        <v>73</v>
      </c>
      <c r="C23" s="7"/>
      <c r="D23" s="7"/>
      <c r="E23" s="56">
        <v>3500000</v>
      </c>
      <c r="F23" s="56"/>
      <c r="G23" s="50">
        <f t="shared" si="0"/>
        <v>3500000</v>
      </c>
      <c r="H23" s="50">
        <f t="shared" si="1"/>
        <v>0</v>
      </c>
      <c r="I23" s="48">
        <f t="shared" si="4"/>
        <v>3500000</v>
      </c>
      <c r="J23" s="48"/>
      <c r="K23" s="7"/>
      <c r="L23" s="52">
        <f t="shared" si="3"/>
        <v>0</v>
      </c>
    </row>
    <row r="24" spans="2:12" ht="21" customHeight="1">
      <c r="B24" s="9" t="s">
        <v>74</v>
      </c>
      <c r="C24" s="7"/>
      <c r="D24" s="7"/>
      <c r="E24" s="56">
        <v>500000</v>
      </c>
      <c r="F24" s="56"/>
      <c r="G24" s="50">
        <f t="shared" si="0"/>
        <v>500000</v>
      </c>
      <c r="H24" s="50">
        <f t="shared" si="1"/>
        <v>0</v>
      </c>
      <c r="I24" s="48">
        <f t="shared" si="4"/>
        <v>500000</v>
      </c>
      <c r="J24" s="48"/>
      <c r="K24" s="7"/>
      <c r="L24" s="52">
        <f t="shared" si="3"/>
        <v>0</v>
      </c>
    </row>
    <row r="25" spans="2:12" ht="17.25">
      <c r="B25" s="6" t="s">
        <v>75</v>
      </c>
      <c r="C25" s="7"/>
      <c r="D25" s="7"/>
      <c r="E25" s="56">
        <v>600000</v>
      </c>
      <c r="F25" s="56"/>
      <c r="G25" s="50">
        <f t="shared" si="0"/>
        <v>600000</v>
      </c>
      <c r="H25" s="50">
        <f t="shared" si="1"/>
        <v>0</v>
      </c>
      <c r="I25" s="48">
        <f t="shared" si="4"/>
        <v>600000</v>
      </c>
      <c r="J25" s="48"/>
      <c r="K25" s="7"/>
      <c r="L25" s="52">
        <f t="shared" si="3"/>
        <v>0</v>
      </c>
    </row>
    <row r="26" spans="2:12" ht="17.25">
      <c r="B26" s="6" t="s">
        <v>76</v>
      </c>
      <c r="C26" s="7"/>
      <c r="D26" s="7"/>
      <c r="E26" s="56"/>
      <c r="F26" s="56">
        <v>600000</v>
      </c>
      <c r="G26" s="50">
        <f t="shared" si="0"/>
        <v>0</v>
      </c>
      <c r="H26" s="50">
        <f t="shared" si="1"/>
        <v>600000</v>
      </c>
      <c r="I26" s="48">
        <f t="shared" si="4"/>
        <v>0</v>
      </c>
      <c r="J26" s="48"/>
      <c r="K26" s="7"/>
      <c r="L26" s="52">
        <f t="shared" si="3"/>
        <v>600000</v>
      </c>
    </row>
    <row r="27" spans="2:12" ht="17.25">
      <c r="B27" s="6" t="s">
        <v>77</v>
      </c>
      <c r="C27" s="7"/>
      <c r="D27" s="7"/>
      <c r="E27" s="56">
        <v>6000000</v>
      </c>
      <c r="F27" s="56"/>
      <c r="G27" s="50">
        <f t="shared" si="0"/>
        <v>6000000</v>
      </c>
      <c r="H27" s="50">
        <f t="shared" si="1"/>
        <v>0</v>
      </c>
      <c r="I27" s="48">
        <f t="shared" si="4"/>
        <v>6000000</v>
      </c>
      <c r="J27" s="48"/>
      <c r="K27" s="7"/>
      <c r="L27" s="52">
        <f t="shared" si="3"/>
        <v>0</v>
      </c>
    </row>
    <row r="28" spans="2:12" ht="17.25">
      <c r="B28" s="6" t="s">
        <v>78</v>
      </c>
      <c r="C28" s="7"/>
      <c r="D28" s="7"/>
      <c r="E28" s="56"/>
      <c r="F28" s="56">
        <v>6000000</v>
      </c>
      <c r="G28" s="50">
        <f t="shared" si="0"/>
        <v>0</v>
      </c>
      <c r="H28" s="50">
        <f t="shared" si="1"/>
        <v>6000000</v>
      </c>
      <c r="I28" s="48">
        <f t="shared" si="4"/>
        <v>0</v>
      </c>
      <c r="J28" s="48"/>
      <c r="K28" s="7"/>
      <c r="L28" s="52">
        <f t="shared" si="3"/>
        <v>6000000</v>
      </c>
    </row>
    <row r="29" spans="2:12" ht="17.25">
      <c r="B29" s="6" t="s">
        <v>79</v>
      </c>
      <c r="C29" s="7"/>
      <c r="D29" s="7"/>
      <c r="E29" s="56"/>
      <c r="F29" s="56">
        <v>5000000</v>
      </c>
      <c r="G29" s="50">
        <f t="shared" si="0"/>
        <v>0</v>
      </c>
      <c r="H29" s="50">
        <f t="shared" si="1"/>
        <v>5000000</v>
      </c>
      <c r="I29" s="48">
        <f t="shared" si="4"/>
        <v>0</v>
      </c>
      <c r="J29" s="48"/>
      <c r="K29" s="7"/>
      <c r="L29" s="52">
        <f t="shared" si="3"/>
        <v>5000000</v>
      </c>
    </row>
    <row r="30" spans="2:12" ht="17.25">
      <c r="B30" s="6" t="s">
        <v>17</v>
      </c>
      <c r="C30" s="7"/>
      <c r="D30" s="7"/>
      <c r="E30" s="56">
        <v>235000</v>
      </c>
      <c r="F30" s="56"/>
      <c r="G30" s="50">
        <f t="shared" si="0"/>
        <v>235000</v>
      </c>
      <c r="H30" s="50">
        <f t="shared" si="1"/>
        <v>0</v>
      </c>
      <c r="I30" s="48">
        <f t="shared" si="4"/>
        <v>235000</v>
      </c>
      <c r="J30" s="48"/>
      <c r="K30" s="7"/>
      <c r="L30" s="52">
        <f t="shared" si="3"/>
        <v>0</v>
      </c>
    </row>
    <row r="31" spans="2:12" ht="17.25">
      <c r="B31" s="6" t="s">
        <v>80</v>
      </c>
      <c r="C31" s="7"/>
      <c r="D31" s="7"/>
      <c r="E31" s="56"/>
      <c r="F31" s="56">
        <v>235000</v>
      </c>
      <c r="G31" s="50">
        <f t="shared" si="0"/>
        <v>0</v>
      </c>
      <c r="H31" s="50">
        <f t="shared" si="1"/>
        <v>235000</v>
      </c>
      <c r="I31" s="48">
        <f t="shared" si="4"/>
        <v>0</v>
      </c>
      <c r="J31" s="48"/>
      <c r="K31" s="7"/>
      <c r="L31" s="52">
        <f t="shared" si="3"/>
        <v>235000</v>
      </c>
    </row>
    <row r="32" spans="2:12" ht="17.25">
      <c r="B32" s="6"/>
      <c r="C32" s="7"/>
      <c r="D32" s="7"/>
      <c r="E32" s="56"/>
      <c r="F32" s="56"/>
      <c r="G32" s="50">
        <f t="shared" si="0"/>
        <v>0</v>
      </c>
      <c r="H32" s="50">
        <f t="shared" si="1"/>
        <v>0</v>
      </c>
      <c r="I32" s="7"/>
      <c r="J32" s="7"/>
      <c r="K32" s="7"/>
      <c r="L32" s="52">
        <f t="shared" si="3"/>
        <v>0</v>
      </c>
    </row>
    <row r="33" spans="2:12" ht="17.25">
      <c r="B33" s="6"/>
      <c r="C33" s="7"/>
      <c r="D33" s="7"/>
      <c r="E33" s="57"/>
      <c r="F33" s="57"/>
      <c r="G33" s="50">
        <f t="shared" si="0"/>
        <v>0</v>
      </c>
      <c r="H33" s="50">
        <f t="shared" si="1"/>
        <v>0</v>
      </c>
      <c r="I33" s="7"/>
      <c r="J33" s="7"/>
      <c r="K33" s="7"/>
      <c r="L33" s="7">
        <f t="shared" si="3"/>
        <v>0</v>
      </c>
    </row>
    <row r="34" spans="2:12" ht="17.25">
      <c r="B34" s="10"/>
      <c r="C34" s="7"/>
      <c r="D34" s="7"/>
      <c r="E34" s="57"/>
      <c r="F34" s="57"/>
      <c r="G34" s="50">
        <f t="shared" si="0"/>
        <v>0</v>
      </c>
      <c r="H34" s="50">
        <f t="shared" si="1"/>
        <v>0</v>
      </c>
      <c r="I34" s="7"/>
      <c r="J34" s="7"/>
      <c r="K34" s="7"/>
      <c r="L34" s="7">
        <f t="shared" si="3"/>
        <v>0</v>
      </c>
    </row>
    <row r="35" spans="2:12" ht="17.25">
      <c r="B35" s="10"/>
      <c r="C35" s="7"/>
      <c r="D35" s="7"/>
      <c r="E35" s="57"/>
      <c r="F35" s="57"/>
      <c r="G35" s="7"/>
      <c r="H35" s="7"/>
      <c r="I35" s="7"/>
      <c r="J35" s="7"/>
      <c r="K35" s="7"/>
      <c r="L35" s="7">
        <f t="shared" si="3"/>
        <v>0</v>
      </c>
    </row>
    <row r="36" spans="2:12" ht="17.25">
      <c r="B36" s="6"/>
      <c r="C36" s="7"/>
      <c r="D36" s="7"/>
      <c r="E36" s="57"/>
      <c r="F36" s="57"/>
      <c r="G36" s="7"/>
      <c r="H36" s="7"/>
      <c r="I36" s="7"/>
      <c r="J36" s="7"/>
      <c r="K36" s="7"/>
      <c r="L36" s="7"/>
    </row>
    <row r="37" spans="2:12" ht="17.25">
      <c r="B37" s="6"/>
      <c r="C37" s="7"/>
      <c r="D37" s="7"/>
      <c r="E37" s="57"/>
      <c r="F37" s="57"/>
      <c r="G37" s="7"/>
      <c r="H37" s="7"/>
      <c r="I37" s="7"/>
      <c r="J37" s="7"/>
      <c r="K37" s="7"/>
      <c r="L37" s="7"/>
    </row>
    <row r="38" spans="2:12" ht="17.25">
      <c r="B38" s="6"/>
      <c r="C38" s="7"/>
      <c r="D38" s="7"/>
      <c r="E38" s="57"/>
      <c r="F38" s="57"/>
      <c r="G38" s="7"/>
      <c r="H38" s="7"/>
      <c r="I38" s="7"/>
      <c r="J38" s="7"/>
      <c r="K38" s="7"/>
      <c r="L38" s="7"/>
    </row>
    <row r="39" spans="2:12" ht="17.25">
      <c r="B39" s="6"/>
      <c r="C39" s="7"/>
      <c r="D39" s="7"/>
      <c r="E39" s="57"/>
      <c r="F39" s="57"/>
      <c r="G39" s="7"/>
      <c r="H39" s="7"/>
      <c r="I39" s="7"/>
      <c r="J39" s="7"/>
      <c r="K39" s="7"/>
      <c r="L39" s="7"/>
    </row>
    <row r="40" spans="2:12" ht="17.25">
      <c r="B40" s="10"/>
      <c r="C40" s="7"/>
      <c r="D40" s="7"/>
      <c r="E40" s="57"/>
      <c r="F40" s="57"/>
      <c r="G40" s="7"/>
      <c r="H40" s="7"/>
      <c r="I40" s="7"/>
      <c r="J40" s="7"/>
      <c r="K40" s="7"/>
      <c r="L40" s="7"/>
    </row>
    <row r="41" spans="2:12" ht="17.25">
      <c r="B41" s="10"/>
      <c r="C41" s="7"/>
      <c r="D41" s="7"/>
      <c r="E41" s="57"/>
      <c r="F41" s="57"/>
      <c r="G41" s="7"/>
      <c r="H41" s="7"/>
      <c r="I41" s="7"/>
      <c r="J41" s="7"/>
      <c r="K41" s="7"/>
      <c r="L41" s="7"/>
    </row>
    <row r="42" spans="2:12" ht="17.25">
      <c r="B42" s="6"/>
      <c r="C42" s="7"/>
      <c r="D42" s="7"/>
      <c r="E42" s="57"/>
      <c r="F42" s="57"/>
      <c r="G42" s="7"/>
      <c r="H42" s="7"/>
      <c r="I42" s="7"/>
      <c r="J42" s="7"/>
      <c r="K42" s="7"/>
      <c r="L42" s="7"/>
    </row>
    <row r="43" spans="2:12" ht="17.25">
      <c r="B43" s="6"/>
      <c r="C43" s="11"/>
      <c r="D43" s="11"/>
      <c r="E43" s="58"/>
      <c r="F43" s="58"/>
      <c r="G43" s="11"/>
      <c r="H43" s="11"/>
      <c r="I43" s="12"/>
      <c r="J43" s="12"/>
      <c r="K43" s="12"/>
      <c r="L43" s="13"/>
    </row>
    <row r="44" spans="2:12" ht="18.75">
      <c r="B44" s="47" t="s">
        <v>50</v>
      </c>
      <c r="C44" s="45">
        <f aca="true" t="shared" si="5" ref="C44:L44">SUM(C8:C43)</f>
        <v>123200000</v>
      </c>
      <c r="D44" s="45">
        <f t="shared" si="5"/>
        <v>123200000</v>
      </c>
      <c r="E44" s="59">
        <f t="shared" si="5"/>
        <v>17835000</v>
      </c>
      <c r="F44" s="59">
        <f t="shared" si="5"/>
        <v>17835000</v>
      </c>
      <c r="G44" s="45">
        <f t="shared" si="5"/>
        <v>137035000</v>
      </c>
      <c r="H44" s="45">
        <f t="shared" si="5"/>
        <v>137035000</v>
      </c>
      <c r="I44" s="51">
        <f t="shared" si="5"/>
        <v>20255000</v>
      </c>
      <c r="J44" s="51">
        <f t="shared" si="5"/>
        <v>20500000</v>
      </c>
      <c r="K44" s="51">
        <f t="shared" si="5"/>
        <v>116780000</v>
      </c>
      <c r="L44" s="51">
        <f t="shared" si="5"/>
        <v>116535000</v>
      </c>
    </row>
    <row r="45" spans="2:12" ht="19.5" thickBot="1">
      <c r="B45" s="44"/>
      <c r="C45" s="45"/>
      <c r="D45" s="45"/>
      <c r="E45" s="45"/>
      <c r="F45" s="45"/>
      <c r="G45" s="45"/>
      <c r="H45" s="45"/>
      <c r="I45" s="42">
        <f>+(J44-I44)</f>
        <v>245000</v>
      </c>
      <c r="J45" s="46"/>
      <c r="K45" s="45"/>
      <c r="L45" s="43">
        <f>+I45</f>
        <v>245000</v>
      </c>
    </row>
    <row r="46" spans="2:12" ht="18.75" thickBot="1" thickTop="1">
      <c r="B46" s="14"/>
      <c r="C46" s="15"/>
      <c r="D46" s="15"/>
      <c r="E46" s="15"/>
      <c r="F46" s="15"/>
      <c r="G46" s="15"/>
      <c r="H46" s="15"/>
      <c r="I46" s="16"/>
      <c r="J46" s="16"/>
      <c r="K46" s="16"/>
      <c r="L46" s="17"/>
    </row>
    <row r="47" spans="2:12" ht="17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</sheetData>
  <sheetProtection/>
  <mergeCells count="9">
    <mergeCell ref="B2:L2"/>
    <mergeCell ref="B3:L3"/>
    <mergeCell ref="B4:L4"/>
    <mergeCell ref="B6:B7"/>
    <mergeCell ref="C6:D6"/>
    <mergeCell ref="E6:F6"/>
    <mergeCell ref="G6:H6"/>
    <mergeCell ref="I6:J6"/>
    <mergeCell ref="K6:L6"/>
  </mergeCells>
  <printOptions/>
  <pageMargins left="0.2" right="0.12" top="0.12" bottom="0.1" header="0.05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00390625" style="0" customWidth="1"/>
    <col min="2" max="2" width="32.57421875" style="0" customWidth="1"/>
    <col min="3" max="3" width="24.00390625" style="0" customWidth="1"/>
    <col min="4" max="4" width="19.57421875" style="0" customWidth="1"/>
    <col min="5" max="5" width="3.8515625" style="0" customWidth="1"/>
    <col min="6" max="6" width="9.140625" style="0" customWidth="1"/>
    <col min="12" max="12" width="9.140625" style="0" customWidth="1"/>
    <col min="13" max="13" width="5.8515625" style="0" customWidth="1"/>
    <col min="14" max="14" width="9.140625" style="0" customWidth="1"/>
    <col min="15" max="15" width="5.421875" style="0" customWidth="1"/>
    <col min="16" max="16" width="2.00390625" style="0" customWidth="1"/>
    <col min="17" max="17" width="1.7109375" style="0" customWidth="1"/>
    <col min="18" max="18" width="1.28515625" style="0" customWidth="1"/>
    <col min="19" max="19" width="21.421875" style="0" customWidth="1"/>
  </cols>
  <sheetData>
    <row r="1" spans="1:4" ht="21">
      <c r="A1" s="111" t="s">
        <v>18</v>
      </c>
      <c r="B1" s="111"/>
      <c r="C1" s="111"/>
      <c r="D1" s="111"/>
    </row>
    <row r="2" spans="1:4" ht="21">
      <c r="A2" s="111" t="s">
        <v>1</v>
      </c>
      <c r="B2" s="111"/>
      <c r="C2" s="111"/>
      <c r="D2" s="111"/>
    </row>
    <row r="3" spans="1:4" ht="21">
      <c r="A3" s="111" t="s">
        <v>19</v>
      </c>
      <c r="B3" s="111"/>
      <c r="C3" s="111"/>
      <c r="D3" s="111"/>
    </row>
    <row r="4" spans="2:3" ht="15.75">
      <c r="B4" s="5"/>
      <c r="C4" s="5"/>
    </row>
    <row r="5" spans="2:4" ht="17.25">
      <c r="B5" s="33" t="s">
        <v>11</v>
      </c>
      <c r="C5" s="33" t="s">
        <v>6</v>
      </c>
      <c r="D5" s="33" t="s">
        <v>7</v>
      </c>
    </row>
    <row r="6" spans="2:19" ht="19.5" customHeight="1">
      <c r="B6" s="34" t="s">
        <v>8</v>
      </c>
      <c r="C6" s="7">
        <v>40680000</v>
      </c>
      <c r="D6" s="7"/>
      <c r="F6" s="120" t="s">
        <v>13</v>
      </c>
      <c r="G6" s="120"/>
      <c r="H6" s="120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9.5" customHeight="1">
      <c r="B7" s="9" t="s">
        <v>16</v>
      </c>
      <c r="C7" s="7">
        <v>0</v>
      </c>
      <c r="D7" s="7"/>
      <c r="E7" s="4"/>
      <c r="F7" s="121" t="s">
        <v>51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2:19" ht="19.5" customHeight="1">
      <c r="B8" s="9" t="s">
        <v>40</v>
      </c>
      <c r="C8" s="8">
        <v>1200000</v>
      </c>
      <c r="D8" s="7"/>
      <c r="F8" s="121" t="s">
        <v>52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2:19" ht="19.5" customHeight="1">
      <c r="B9" s="9" t="s">
        <v>41</v>
      </c>
      <c r="C9" s="7">
        <v>6000000</v>
      </c>
      <c r="D9" s="7"/>
      <c r="F9" s="121" t="s">
        <v>53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2:19" ht="19.5" customHeight="1">
      <c r="B10" s="9" t="s">
        <v>42</v>
      </c>
      <c r="C10" s="7">
        <v>6900000</v>
      </c>
      <c r="D10" s="7"/>
      <c r="F10" s="121" t="s">
        <v>54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2:19" ht="19.5" customHeight="1">
      <c r="B11" s="9" t="s">
        <v>43</v>
      </c>
      <c r="C11" s="7">
        <v>60000000</v>
      </c>
      <c r="D11" s="7"/>
      <c r="F11" s="121" t="s">
        <v>55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2:19" ht="19.5" customHeight="1">
      <c r="B12" s="9" t="s">
        <v>15</v>
      </c>
      <c r="C12" s="7"/>
      <c r="D12" s="7">
        <v>4700000</v>
      </c>
      <c r="F12" s="121" t="s">
        <v>60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2:19" ht="19.5" customHeight="1">
      <c r="B13" s="9" t="s">
        <v>48</v>
      </c>
      <c r="C13" s="7"/>
      <c r="D13" s="7">
        <v>100000000</v>
      </c>
      <c r="F13" s="121" t="s">
        <v>61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2:19" ht="19.5" customHeight="1">
      <c r="B14" s="9" t="s">
        <v>49</v>
      </c>
      <c r="C14" s="7">
        <v>4000000</v>
      </c>
      <c r="D14" s="7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2:19" ht="19.5" customHeight="1">
      <c r="B15" s="9" t="s">
        <v>44</v>
      </c>
      <c r="C15" s="7"/>
      <c r="D15" s="7">
        <v>18500000</v>
      </c>
      <c r="F15" s="120" t="s">
        <v>12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2:19" ht="19.5" customHeight="1">
      <c r="B16" s="9" t="s">
        <v>9</v>
      </c>
      <c r="C16" s="7">
        <v>2400000</v>
      </c>
      <c r="D16" s="7"/>
      <c r="F16" s="121" t="s">
        <v>56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2:19" ht="19.5" customHeight="1">
      <c r="B17" s="9" t="s">
        <v>45</v>
      </c>
      <c r="C17" s="7">
        <v>400000</v>
      </c>
      <c r="D17" s="8"/>
      <c r="F17" s="121" t="s">
        <v>57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2:19" ht="19.5" customHeight="1">
      <c r="B18" s="9" t="s">
        <v>46</v>
      </c>
      <c r="C18" s="7">
        <v>1500000</v>
      </c>
      <c r="D18" s="8"/>
      <c r="F18" s="121" t="s">
        <v>58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2:19" ht="19.5" customHeight="1">
      <c r="B19" s="9" t="s">
        <v>47</v>
      </c>
      <c r="C19" s="7">
        <v>120000</v>
      </c>
      <c r="D19" s="8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2:19" ht="19.5" customHeight="1">
      <c r="B20" s="35"/>
      <c r="C20" s="11"/>
      <c r="D20" s="11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2:19" ht="19.5" customHeight="1">
      <c r="B21" s="36" t="s">
        <v>50</v>
      </c>
      <c r="C21" s="37">
        <f>SUM(C2:C19)</f>
        <v>123200000</v>
      </c>
      <c r="D21" s="37">
        <f>SUM(D2:D15)</f>
        <v>123200000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2:19" ht="19.5" customHeight="1">
      <c r="B22" s="24"/>
      <c r="C22" s="25"/>
      <c r="D22" s="25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2:19" ht="19.5" customHeight="1">
      <c r="B23" s="26"/>
      <c r="C23" s="27"/>
      <c r="D23" s="27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2:19" ht="19.5" customHeight="1">
      <c r="B24" s="26"/>
      <c r="C24" s="27"/>
      <c r="D24" s="27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2:19" ht="19.5" customHeight="1">
      <c r="B25" s="28"/>
      <c r="C25" s="29"/>
      <c r="D25" s="2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2:4" ht="19.5" customHeight="1">
      <c r="B26" s="26"/>
      <c r="C26" s="27"/>
      <c r="D26" s="27"/>
    </row>
    <row r="27" spans="2:4" ht="19.5" customHeight="1">
      <c r="B27" s="26"/>
      <c r="C27" s="27"/>
      <c r="D27" s="27"/>
    </row>
    <row r="28" spans="2:4" ht="19.5" customHeight="1">
      <c r="B28" s="26"/>
      <c r="C28" s="27"/>
      <c r="D28" s="27"/>
    </row>
    <row r="29" spans="2:4" ht="19.5" customHeight="1">
      <c r="B29" s="26"/>
      <c r="C29" s="27"/>
      <c r="D29" s="27"/>
    </row>
    <row r="30" spans="2:4" ht="19.5" customHeight="1">
      <c r="B30" s="26"/>
      <c r="C30" s="27"/>
      <c r="D30" s="27"/>
    </row>
    <row r="31" spans="2:4" ht="19.5" customHeight="1">
      <c r="B31" s="26"/>
      <c r="C31" s="27"/>
      <c r="D31" s="27"/>
    </row>
    <row r="32" spans="2:4" ht="19.5" customHeight="1">
      <c r="B32" s="26"/>
      <c r="C32" s="27"/>
      <c r="D32" s="27"/>
    </row>
    <row r="33" spans="2:4" ht="19.5" customHeight="1">
      <c r="B33" s="26"/>
      <c r="C33" s="27"/>
      <c r="D33" s="27"/>
    </row>
    <row r="34" spans="2:4" ht="19.5" customHeight="1">
      <c r="B34" s="26"/>
      <c r="C34" s="27"/>
      <c r="D34" s="27"/>
    </row>
    <row r="35" spans="2:4" ht="19.5" customHeight="1">
      <c r="B35" s="26"/>
      <c r="C35" s="27"/>
      <c r="D35" s="27"/>
    </row>
    <row r="36" spans="2:4" ht="29.25" customHeight="1">
      <c r="B36" s="30"/>
      <c r="C36" s="27"/>
      <c r="D36" s="27"/>
    </row>
    <row r="37" spans="2:4" ht="19.5" customHeight="1">
      <c r="B37" s="26"/>
      <c r="C37" s="27"/>
      <c r="D37" s="27"/>
    </row>
    <row r="38" spans="2:20" ht="19.5" customHeight="1">
      <c r="B38" s="26"/>
      <c r="C38" s="27"/>
      <c r="D38" s="27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2:20" ht="19.5" customHeight="1">
      <c r="B39" s="26"/>
      <c r="C39" s="27"/>
      <c r="D39" s="27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2:20" ht="19.5" customHeight="1">
      <c r="B40" s="31"/>
      <c r="C40" s="32"/>
      <c r="D40" s="32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2:20" ht="19.5" customHeight="1">
      <c r="B41" s="20"/>
      <c r="C41" s="19">
        <f>+D40-C40</f>
        <v>0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2:3" ht="15.75">
      <c r="B42" s="4"/>
      <c r="C42" s="4"/>
    </row>
    <row r="43" spans="2:10" ht="15.75" customHeight="1">
      <c r="B43" s="117"/>
      <c r="C43" s="117"/>
      <c r="D43" s="117"/>
      <c r="E43" s="117"/>
      <c r="F43" s="117"/>
      <c r="G43" s="117"/>
      <c r="H43" s="117"/>
      <c r="I43" s="117"/>
      <c r="J43" s="117"/>
    </row>
    <row r="44" spans="2:9" ht="15" customHeight="1">
      <c r="B44" s="117"/>
      <c r="C44" s="117"/>
      <c r="D44" s="117"/>
      <c r="E44" s="117"/>
      <c r="F44" s="117"/>
      <c r="G44" s="117"/>
      <c r="H44" s="117"/>
      <c r="I44" s="117"/>
    </row>
    <row r="45" spans="2:14" ht="1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2:9" ht="15" customHeight="1">
      <c r="B46" s="117"/>
      <c r="C46" s="117"/>
      <c r="D46" s="117"/>
      <c r="E46" s="117"/>
      <c r="F46" s="117"/>
      <c r="G46" s="117"/>
      <c r="H46" s="117"/>
      <c r="I46" s="117"/>
    </row>
    <row r="47" spans="2:9" ht="15" customHeight="1">
      <c r="B47" s="118"/>
      <c r="C47" s="118"/>
      <c r="D47" s="118"/>
      <c r="E47" s="118"/>
      <c r="F47" s="118"/>
      <c r="G47" s="118"/>
      <c r="H47" s="118"/>
      <c r="I47" s="118"/>
    </row>
    <row r="48" spans="2:3" ht="15.75">
      <c r="B48" s="4"/>
      <c r="C48" s="4"/>
    </row>
    <row r="49" spans="2:3" ht="15.75">
      <c r="B49" s="4"/>
      <c r="C49" s="4"/>
    </row>
    <row r="50" spans="2:7" ht="15.75">
      <c r="B50" s="116"/>
      <c r="C50" s="116"/>
      <c r="D50" s="116"/>
      <c r="E50" s="116"/>
      <c r="F50" s="116"/>
      <c r="G50" s="116"/>
    </row>
    <row r="51" spans="2:7" ht="15.75">
      <c r="B51" s="116"/>
      <c r="C51" s="116"/>
      <c r="D51" s="116"/>
      <c r="E51" s="116"/>
      <c r="F51" s="116"/>
      <c r="G51" s="2"/>
    </row>
    <row r="52" spans="2:7" ht="15.75">
      <c r="B52" s="116"/>
      <c r="C52" s="116"/>
      <c r="D52" s="116"/>
      <c r="E52" s="116"/>
      <c r="F52" s="116"/>
      <c r="G52" s="2"/>
    </row>
    <row r="53" spans="2:3" ht="15.75">
      <c r="B53" s="4"/>
      <c r="C53" s="4"/>
    </row>
    <row r="54" spans="2:3" ht="15.75">
      <c r="B54" s="4"/>
      <c r="C54" s="4"/>
    </row>
    <row r="55" spans="2:3" ht="15.75">
      <c r="B55" s="4"/>
      <c r="C55" s="4"/>
    </row>
  </sheetData>
  <sheetProtection/>
  <mergeCells count="35">
    <mergeCell ref="F7:S7"/>
    <mergeCell ref="F8:S8"/>
    <mergeCell ref="F9:S9"/>
    <mergeCell ref="F10:S10"/>
    <mergeCell ref="F12:S12"/>
    <mergeCell ref="F14:S14"/>
    <mergeCell ref="F13:S13"/>
    <mergeCell ref="F19:S19"/>
    <mergeCell ref="B43:J43"/>
    <mergeCell ref="G38:T38"/>
    <mergeCell ref="G39:T39"/>
    <mergeCell ref="G40:T40"/>
    <mergeCell ref="G41:T41"/>
    <mergeCell ref="F22:S22"/>
    <mergeCell ref="F23:S23"/>
    <mergeCell ref="F24:S24"/>
    <mergeCell ref="F25:S25"/>
    <mergeCell ref="A1:D1"/>
    <mergeCell ref="A2:D2"/>
    <mergeCell ref="A3:D3"/>
    <mergeCell ref="B50:G50"/>
    <mergeCell ref="F6:H6"/>
    <mergeCell ref="F11:S11"/>
    <mergeCell ref="F16:S16"/>
    <mergeCell ref="F17:S17"/>
    <mergeCell ref="F15:S15"/>
    <mergeCell ref="F18:S18"/>
    <mergeCell ref="B52:F52"/>
    <mergeCell ref="B51:F51"/>
    <mergeCell ref="B44:I44"/>
    <mergeCell ref="B46:I46"/>
    <mergeCell ref="B47:I47"/>
    <mergeCell ref="F20:S20"/>
    <mergeCell ref="F21:S21"/>
    <mergeCell ref="B45:N45"/>
  </mergeCells>
  <printOptions/>
  <pageMargins left="0.12" right="0.12" top="0.37" bottom="0.13" header="0.28" footer="0.11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82"/>
  <sheetViews>
    <sheetView zoomScalePageLayoutView="0" workbookViewId="0" topLeftCell="A49">
      <selection activeCell="D60" sqref="D60"/>
    </sheetView>
  </sheetViews>
  <sheetFormatPr defaultColWidth="9.140625" defaultRowHeight="15"/>
  <cols>
    <col min="2" max="2" width="10.421875" style="0" customWidth="1"/>
    <col min="3" max="3" width="4.8515625" style="0" customWidth="1"/>
    <col min="5" max="5" width="39.00390625" style="0" customWidth="1"/>
    <col min="6" max="7" width="12.57421875" style="0" bestFit="1" customWidth="1"/>
  </cols>
  <sheetData>
    <row r="4" spans="2:7" ht="15">
      <c r="B4" t="s">
        <v>20</v>
      </c>
      <c r="C4" t="s">
        <v>21</v>
      </c>
      <c r="F4" t="s">
        <v>22</v>
      </c>
      <c r="G4" t="s">
        <v>23</v>
      </c>
    </row>
    <row r="6" spans="2:7" ht="15">
      <c r="B6" s="21">
        <v>1</v>
      </c>
      <c r="C6" t="s">
        <v>24</v>
      </c>
      <c r="F6" s="23">
        <v>100000</v>
      </c>
      <c r="G6" s="23"/>
    </row>
    <row r="7" spans="2:7" ht="15">
      <c r="B7" s="21"/>
      <c r="D7" t="s">
        <v>25</v>
      </c>
      <c r="F7" s="23"/>
      <c r="G7" s="23">
        <v>100000</v>
      </c>
    </row>
    <row r="8" spans="2:7" ht="15">
      <c r="B8" s="21"/>
      <c r="F8" s="23"/>
      <c r="G8" s="23"/>
    </row>
    <row r="9" spans="2:7" ht="15">
      <c r="B9" s="21">
        <v>2</v>
      </c>
      <c r="C9" t="s">
        <v>26</v>
      </c>
      <c r="F9" s="23">
        <v>6000</v>
      </c>
      <c r="G9" s="23"/>
    </row>
    <row r="10" spans="2:7" ht="15">
      <c r="B10" s="21"/>
      <c r="D10" t="s">
        <v>24</v>
      </c>
      <c r="F10" s="23"/>
      <c r="G10" s="23">
        <v>6000</v>
      </c>
    </row>
    <row r="11" spans="2:7" ht="15">
      <c r="B11" s="21"/>
      <c r="F11" s="23"/>
      <c r="G11" s="23"/>
    </row>
    <row r="12" spans="2:7" ht="15">
      <c r="B12" s="21">
        <v>3</v>
      </c>
      <c r="C12" t="s">
        <v>27</v>
      </c>
      <c r="F12" s="23">
        <v>60000</v>
      </c>
      <c r="G12" s="23"/>
    </row>
    <row r="13" spans="2:7" ht="15">
      <c r="B13" s="21"/>
      <c r="D13" t="s">
        <v>24</v>
      </c>
      <c r="F13" s="23"/>
      <c r="G13" s="23">
        <v>60000</v>
      </c>
    </row>
    <row r="14" spans="2:7" ht="15">
      <c r="B14" s="21"/>
      <c r="F14" s="23"/>
      <c r="G14" s="23"/>
    </row>
    <row r="15" spans="2:7" ht="15">
      <c r="B15" s="21">
        <v>4</v>
      </c>
      <c r="C15" t="s">
        <v>28</v>
      </c>
      <c r="F15" s="23">
        <v>2000</v>
      </c>
      <c r="G15" s="23"/>
    </row>
    <row r="16" spans="2:7" ht="15">
      <c r="B16" s="21"/>
      <c r="D16" t="s">
        <v>24</v>
      </c>
      <c r="F16" s="23"/>
      <c r="G16" s="23">
        <v>2000</v>
      </c>
    </row>
    <row r="17" spans="2:7" ht="15">
      <c r="B17" s="21"/>
      <c r="F17" s="23"/>
      <c r="G17" s="23"/>
    </row>
    <row r="18" spans="2:7" ht="15">
      <c r="B18" s="21">
        <v>5</v>
      </c>
      <c r="C18" t="s">
        <v>29</v>
      </c>
      <c r="F18" s="23">
        <v>7000</v>
      </c>
      <c r="G18" s="23"/>
    </row>
    <row r="19" spans="2:7" ht="15">
      <c r="B19" s="21"/>
      <c r="D19" t="s">
        <v>30</v>
      </c>
      <c r="F19" s="23"/>
      <c r="G19" s="23">
        <v>7000</v>
      </c>
    </row>
    <row r="20" spans="2:7" ht="15">
      <c r="B20" s="21"/>
      <c r="F20" s="23"/>
      <c r="G20" s="23"/>
    </row>
    <row r="21" spans="2:7" ht="15">
      <c r="B21" s="21">
        <v>6</v>
      </c>
      <c r="C21" t="s">
        <v>31</v>
      </c>
      <c r="F21" s="23">
        <v>1200</v>
      </c>
      <c r="G21" s="23"/>
    </row>
    <row r="22" spans="2:7" ht="15">
      <c r="B22" s="21"/>
      <c r="D22" t="s">
        <v>30</v>
      </c>
      <c r="F22" s="23"/>
      <c r="G22" s="23">
        <v>1200</v>
      </c>
    </row>
    <row r="23" spans="2:7" ht="15">
      <c r="B23" s="21"/>
      <c r="F23" s="23"/>
      <c r="G23" s="23"/>
    </row>
    <row r="24" spans="2:7" ht="15">
      <c r="B24" s="21">
        <v>7</v>
      </c>
      <c r="C24" t="s">
        <v>24</v>
      </c>
      <c r="F24" s="23">
        <v>2000</v>
      </c>
      <c r="G24" s="23"/>
    </row>
    <row r="25" spans="2:7" ht="15">
      <c r="B25" s="21"/>
      <c r="C25" t="s">
        <v>32</v>
      </c>
      <c r="F25" s="23">
        <v>100</v>
      </c>
      <c r="G25" s="23"/>
    </row>
    <row r="26" spans="2:7" ht="15">
      <c r="B26" s="21"/>
      <c r="D26" t="s">
        <v>29</v>
      </c>
      <c r="F26" s="23"/>
      <c r="G26" s="23">
        <v>2100</v>
      </c>
    </row>
    <row r="27" spans="2:7" ht="15">
      <c r="B27" s="21"/>
      <c r="F27" s="23"/>
      <c r="G27" s="23"/>
    </row>
    <row r="28" spans="2:7" ht="15">
      <c r="B28" s="21">
        <v>8</v>
      </c>
      <c r="C28" t="s">
        <v>24</v>
      </c>
      <c r="F28" s="23">
        <v>100</v>
      </c>
      <c r="G28" s="23"/>
    </row>
    <row r="29" spans="2:7" ht="15">
      <c r="B29" s="21"/>
      <c r="D29" t="s">
        <v>32</v>
      </c>
      <c r="F29" s="23"/>
      <c r="G29" s="23">
        <v>100</v>
      </c>
    </row>
    <row r="30" spans="2:7" ht="15">
      <c r="B30" s="21"/>
      <c r="C30" s="21"/>
      <c r="F30" s="23"/>
      <c r="G30" s="23"/>
    </row>
    <row r="31" spans="2:7" ht="15">
      <c r="B31" s="21">
        <v>9</v>
      </c>
      <c r="C31" s="2" t="s">
        <v>30</v>
      </c>
      <c r="F31" s="23">
        <v>3500</v>
      </c>
      <c r="G31" s="23"/>
    </row>
    <row r="32" spans="2:7" ht="15">
      <c r="B32" s="21"/>
      <c r="C32" s="21"/>
      <c r="D32" t="s">
        <v>24</v>
      </c>
      <c r="F32" s="23"/>
      <c r="G32" s="23">
        <v>3500</v>
      </c>
    </row>
    <row r="33" spans="2:7" ht="15">
      <c r="B33" s="21"/>
      <c r="C33" s="21"/>
      <c r="F33" s="23"/>
      <c r="G33" s="23"/>
    </row>
    <row r="34" spans="2:7" ht="15">
      <c r="B34" s="21">
        <v>10</v>
      </c>
      <c r="C34" s="21" t="s">
        <v>24</v>
      </c>
      <c r="F34" s="23">
        <v>17000</v>
      </c>
      <c r="G34" s="23"/>
    </row>
    <row r="35" spans="2:7" ht="15">
      <c r="B35" s="21"/>
      <c r="C35" s="21"/>
      <c r="D35" t="s">
        <v>33</v>
      </c>
      <c r="F35" s="23"/>
      <c r="G35" s="23">
        <v>17000</v>
      </c>
    </row>
    <row r="36" spans="2:7" ht="15">
      <c r="B36" s="21"/>
      <c r="C36" s="21"/>
      <c r="F36" s="23"/>
      <c r="G36" s="23"/>
    </row>
    <row r="37" spans="2:7" ht="15">
      <c r="B37" s="21">
        <v>11</v>
      </c>
      <c r="C37" s="22" t="s">
        <v>34</v>
      </c>
      <c r="F37" s="23">
        <v>1200</v>
      </c>
      <c r="G37" s="23"/>
    </row>
    <row r="38" spans="2:7" ht="15">
      <c r="B38" s="21"/>
      <c r="C38" s="22"/>
      <c r="D38" t="s">
        <v>35</v>
      </c>
      <c r="F38" s="23"/>
      <c r="G38" s="23">
        <v>1200</v>
      </c>
    </row>
    <row r="39" spans="2:7" ht="15">
      <c r="B39" s="21"/>
      <c r="C39" s="22"/>
      <c r="F39" s="23"/>
      <c r="G39" s="23"/>
    </row>
    <row r="40" spans="2:7" ht="15">
      <c r="B40" s="21">
        <v>12</v>
      </c>
      <c r="C40" s="22" t="s">
        <v>24</v>
      </c>
      <c r="F40" s="23">
        <v>1500</v>
      </c>
      <c r="G40" s="23"/>
    </row>
    <row r="41" spans="2:7" ht="15">
      <c r="B41" s="21"/>
      <c r="C41" s="22"/>
      <c r="D41" t="s">
        <v>33</v>
      </c>
      <c r="F41" s="23"/>
      <c r="G41" s="23">
        <v>1500</v>
      </c>
    </row>
    <row r="42" spans="2:7" ht="15">
      <c r="B42" s="21"/>
      <c r="C42" s="22"/>
      <c r="F42" s="23"/>
      <c r="G42" s="23"/>
    </row>
    <row r="43" spans="2:7" ht="15">
      <c r="B43" s="21">
        <v>13</v>
      </c>
      <c r="C43" s="22" t="s">
        <v>36</v>
      </c>
      <c r="F43" s="23">
        <v>4000</v>
      </c>
      <c r="G43" s="23"/>
    </row>
    <row r="44" spans="2:7" ht="15">
      <c r="B44" s="21"/>
      <c r="C44" s="22"/>
      <c r="D44" t="s">
        <v>24</v>
      </c>
      <c r="F44" s="23"/>
      <c r="G44" s="23">
        <v>4000</v>
      </c>
    </row>
    <row r="45" spans="2:7" ht="15">
      <c r="B45" s="21"/>
      <c r="C45" s="22"/>
      <c r="F45" s="23"/>
      <c r="G45" s="23"/>
    </row>
    <row r="46" spans="2:7" ht="15">
      <c r="B46" s="21">
        <v>14</v>
      </c>
      <c r="C46" s="22" t="s">
        <v>34</v>
      </c>
      <c r="F46" s="23">
        <v>1200</v>
      </c>
      <c r="G46" s="23"/>
    </row>
    <row r="47" spans="2:7" ht="15">
      <c r="B47" s="21"/>
      <c r="C47" s="22"/>
      <c r="D47" t="s">
        <v>24</v>
      </c>
      <c r="F47" s="23"/>
      <c r="G47" s="23">
        <v>1200</v>
      </c>
    </row>
    <row r="48" spans="2:7" ht="15">
      <c r="B48" s="21"/>
      <c r="C48" s="22"/>
      <c r="F48" s="23"/>
      <c r="G48" s="23"/>
    </row>
    <row r="49" spans="2:7" ht="15">
      <c r="B49" s="21">
        <v>15</v>
      </c>
      <c r="C49" s="22" t="s">
        <v>37</v>
      </c>
      <c r="F49" s="23">
        <v>400</v>
      </c>
      <c r="G49" s="23"/>
    </row>
    <row r="50" spans="2:7" ht="15">
      <c r="B50" s="21"/>
      <c r="C50" s="22"/>
      <c r="D50" t="s">
        <v>24</v>
      </c>
      <c r="F50" s="23"/>
      <c r="G50" s="23">
        <v>400</v>
      </c>
    </row>
    <row r="51" spans="2:7" ht="15">
      <c r="B51" s="21"/>
      <c r="C51" s="22"/>
      <c r="F51" s="23"/>
      <c r="G51" s="23"/>
    </row>
    <row r="52" spans="2:7" ht="15">
      <c r="B52" s="21">
        <v>16</v>
      </c>
      <c r="C52" s="22" t="s">
        <v>38</v>
      </c>
      <c r="F52" s="23">
        <v>1500</v>
      </c>
      <c r="G52" s="23"/>
    </row>
    <row r="53" spans="2:7" ht="15">
      <c r="B53" s="21"/>
      <c r="C53" s="22"/>
      <c r="D53" t="s">
        <v>24</v>
      </c>
      <c r="F53" s="23"/>
      <c r="G53" s="23">
        <v>1500</v>
      </c>
    </row>
    <row r="54" spans="2:7" ht="15">
      <c r="B54" s="21"/>
      <c r="C54" s="22"/>
      <c r="F54" s="23"/>
      <c r="G54" s="23"/>
    </row>
    <row r="55" spans="2:7" ht="15">
      <c r="B55" s="21">
        <v>17</v>
      </c>
      <c r="C55" s="22" t="s">
        <v>39</v>
      </c>
      <c r="F55" s="23">
        <v>120</v>
      </c>
      <c r="G55" s="23"/>
    </row>
    <row r="56" spans="2:7" ht="15">
      <c r="B56" s="21"/>
      <c r="C56" s="22"/>
      <c r="D56" t="s">
        <v>24</v>
      </c>
      <c r="F56" s="23"/>
      <c r="G56" s="23">
        <v>120</v>
      </c>
    </row>
    <row r="57" spans="2:3" ht="15">
      <c r="B57" s="21"/>
      <c r="C57" s="22"/>
    </row>
    <row r="58" spans="2:8" ht="18.75">
      <c r="B58" s="122" t="s">
        <v>59</v>
      </c>
      <c r="C58" s="122"/>
      <c r="D58" s="122"/>
      <c r="E58" s="122"/>
      <c r="F58" s="122"/>
      <c r="G58" s="122"/>
      <c r="H58" s="122"/>
    </row>
    <row r="59" spans="2:3" ht="15">
      <c r="B59" s="21"/>
      <c r="C59" s="22"/>
    </row>
    <row r="60" spans="2:7" ht="15">
      <c r="B60" s="21">
        <v>1</v>
      </c>
      <c r="C60" s="22" t="s">
        <v>62</v>
      </c>
      <c r="F60" s="23">
        <v>3500</v>
      </c>
      <c r="G60" s="23"/>
    </row>
    <row r="61" spans="2:7" ht="15">
      <c r="B61" s="21"/>
      <c r="C61" s="22"/>
      <c r="D61" t="s">
        <v>26</v>
      </c>
      <c r="F61" s="23"/>
      <c r="G61" s="23">
        <v>3500</v>
      </c>
    </row>
    <row r="62" spans="2:7" ht="15">
      <c r="B62" s="21"/>
      <c r="C62" s="22"/>
      <c r="F62" s="23"/>
      <c r="G62" s="23"/>
    </row>
    <row r="63" spans="2:7" ht="15">
      <c r="B63" s="21">
        <v>2</v>
      </c>
      <c r="C63" s="22" t="s">
        <v>32</v>
      </c>
      <c r="F63" s="23">
        <v>2000</v>
      </c>
      <c r="G63" s="23"/>
    </row>
    <row r="64" spans="2:7" ht="15">
      <c r="B64" s="21"/>
      <c r="C64" s="22"/>
      <c r="D64" t="s">
        <v>63</v>
      </c>
      <c r="F64" s="23"/>
      <c r="G64" s="23">
        <v>2000</v>
      </c>
    </row>
    <row r="65" spans="2:7" ht="15">
      <c r="B65" s="21"/>
      <c r="C65" s="22"/>
      <c r="F65" s="23"/>
      <c r="G65" s="23"/>
    </row>
    <row r="66" spans="2:7" ht="15">
      <c r="B66" s="21">
        <v>3</v>
      </c>
      <c r="C66" s="22" t="s">
        <v>64</v>
      </c>
      <c r="F66" s="23">
        <v>500</v>
      </c>
      <c r="G66" s="23"/>
    </row>
    <row r="67" spans="2:7" ht="15">
      <c r="B67" s="21"/>
      <c r="C67" s="22"/>
      <c r="D67" t="s">
        <v>31</v>
      </c>
      <c r="F67" s="23"/>
      <c r="G67" s="23">
        <v>500</v>
      </c>
    </row>
    <row r="68" spans="2:7" ht="15">
      <c r="B68" s="21"/>
      <c r="C68" s="22"/>
      <c r="F68" s="23"/>
      <c r="G68" s="23"/>
    </row>
    <row r="69" spans="2:7" ht="15">
      <c r="B69" s="21">
        <v>4</v>
      </c>
      <c r="C69" s="22" t="s">
        <v>65</v>
      </c>
      <c r="F69" s="23">
        <v>600</v>
      </c>
      <c r="G69" s="23"/>
    </row>
    <row r="70" spans="2:7" ht="15">
      <c r="B70" s="21"/>
      <c r="C70" s="22"/>
      <c r="D70" t="s">
        <v>66</v>
      </c>
      <c r="F70" s="23"/>
      <c r="G70" s="23">
        <v>600</v>
      </c>
    </row>
    <row r="71" spans="3:7" ht="15">
      <c r="C71" s="22"/>
      <c r="F71" s="23"/>
      <c r="G71" s="23"/>
    </row>
    <row r="72" spans="2:7" ht="15">
      <c r="B72" s="21">
        <v>5</v>
      </c>
      <c r="C72" s="22" t="s">
        <v>67</v>
      </c>
      <c r="F72" s="23">
        <v>6000</v>
      </c>
      <c r="G72" s="23"/>
    </row>
    <row r="73" spans="2:7" ht="15">
      <c r="B73" s="21"/>
      <c r="C73" s="22"/>
      <c r="D73" t="s">
        <v>68</v>
      </c>
      <c r="F73" s="23"/>
      <c r="G73" s="23">
        <v>6000</v>
      </c>
    </row>
    <row r="74" spans="2:7" ht="15">
      <c r="B74" s="21"/>
      <c r="C74" s="22"/>
      <c r="F74" s="23"/>
      <c r="G74" s="23"/>
    </row>
    <row r="75" spans="2:7" ht="15">
      <c r="B75" s="21">
        <v>6</v>
      </c>
      <c r="C75" s="22" t="s">
        <v>69</v>
      </c>
      <c r="F75" s="23">
        <v>5000</v>
      </c>
      <c r="G75" s="23"/>
    </row>
    <row r="76" spans="2:7" ht="15">
      <c r="B76" s="21"/>
      <c r="C76" s="22"/>
      <c r="D76" t="s">
        <v>70</v>
      </c>
      <c r="F76" s="23"/>
      <c r="G76" s="23">
        <v>5000</v>
      </c>
    </row>
    <row r="77" spans="2:7" ht="15">
      <c r="B77" s="21"/>
      <c r="C77" s="22"/>
      <c r="F77" s="23"/>
      <c r="G77" s="23"/>
    </row>
    <row r="78" spans="2:7" ht="15">
      <c r="B78" s="21">
        <v>7</v>
      </c>
      <c r="C78" s="22" t="s">
        <v>71</v>
      </c>
      <c r="F78" s="23">
        <v>235</v>
      </c>
      <c r="G78" s="23"/>
    </row>
    <row r="79" spans="2:7" ht="15">
      <c r="B79" s="21"/>
      <c r="C79" s="22"/>
      <c r="D79" t="s">
        <v>72</v>
      </c>
      <c r="F79" s="23"/>
      <c r="G79" s="23">
        <v>235</v>
      </c>
    </row>
    <row r="80" spans="2:7" ht="15">
      <c r="B80" s="21"/>
      <c r="C80" s="22"/>
      <c r="F80" s="23"/>
      <c r="G80" s="23"/>
    </row>
    <row r="81" spans="2:7" ht="15">
      <c r="B81" s="21"/>
      <c r="C81" s="22"/>
      <c r="F81" s="23"/>
      <c r="G81" s="23"/>
    </row>
    <row r="82" ht="15">
      <c r="B82" s="21"/>
    </row>
  </sheetData>
  <sheetProtection/>
  <mergeCells count="1">
    <mergeCell ref="B58:H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6">
      <selection activeCell="E32" sqref="E32"/>
    </sheetView>
  </sheetViews>
  <sheetFormatPr defaultColWidth="9.140625" defaultRowHeight="15"/>
  <cols>
    <col min="2" max="2" width="42.7109375" style="0" customWidth="1"/>
    <col min="3" max="3" width="4.8515625" style="0" customWidth="1"/>
    <col min="4" max="4" width="15.00390625" style="0" customWidth="1"/>
    <col min="5" max="5" width="20.140625" style="0" customWidth="1"/>
  </cols>
  <sheetData>
    <row r="2" spans="2:5" ht="18.75">
      <c r="B2" s="122" t="s">
        <v>95</v>
      </c>
      <c r="C2" s="122"/>
      <c r="D2" s="122"/>
      <c r="E2" s="122"/>
    </row>
    <row r="3" spans="2:5" ht="18.75">
      <c r="B3" s="122" t="s">
        <v>96</v>
      </c>
      <c r="C3" s="122"/>
      <c r="D3" s="122"/>
      <c r="E3" s="122"/>
    </row>
    <row r="4" spans="2:5" ht="18.75">
      <c r="B4" s="122" t="s">
        <v>81</v>
      </c>
      <c r="C4" s="122"/>
      <c r="D4" s="122"/>
      <c r="E4" s="122"/>
    </row>
    <row r="5" spans="3:5" ht="15">
      <c r="C5" s="60"/>
      <c r="D5" s="60"/>
      <c r="E5" s="60"/>
    </row>
    <row r="6" spans="2:5" ht="17.25">
      <c r="B6" s="67" t="s">
        <v>98</v>
      </c>
      <c r="C6" s="68"/>
      <c r="D6" s="68"/>
      <c r="E6" s="69"/>
    </row>
    <row r="7" spans="2:5" ht="17.25">
      <c r="B7" s="70" t="s">
        <v>82</v>
      </c>
      <c r="C7" s="71"/>
      <c r="D7" s="71"/>
      <c r="E7" s="72">
        <f>NL!J17</f>
        <v>20500000</v>
      </c>
    </row>
    <row r="8" spans="2:5" ht="18" thickBot="1">
      <c r="B8" s="70" t="s">
        <v>97</v>
      </c>
      <c r="C8" s="71"/>
      <c r="D8" s="71">
        <f>-'[1]NL'!H31</f>
        <v>0</v>
      </c>
      <c r="E8" s="73">
        <f>SUM(D8:D8)</f>
        <v>0</v>
      </c>
    </row>
    <row r="9" spans="2:5" ht="17.25">
      <c r="B9" s="70" t="s">
        <v>83</v>
      </c>
      <c r="C9" s="71"/>
      <c r="D9" s="71"/>
      <c r="E9" s="74">
        <f>SUM(E7:E8)</f>
        <v>20500000</v>
      </c>
    </row>
    <row r="10" spans="2:5" ht="17.25">
      <c r="B10" s="70"/>
      <c r="C10" s="71"/>
      <c r="D10" s="71"/>
      <c r="E10" s="74"/>
    </row>
    <row r="11" spans="2:5" ht="17.25">
      <c r="B11" s="75" t="s">
        <v>99</v>
      </c>
      <c r="C11" s="71"/>
      <c r="D11" s="71"/>
      <c r="E11" s="72"/>
    </row>
    <row r="12" spans="2:5" ht="17.25">
      <c r="B12" s="65" t="s">
        <v>9</v>
      </c>
      <c r="C12" s="71"/>
      <c r="D12" s="71">
        <f>NL!I18</f>
        <v>7400000</v>
      </c>
      <c r="E12" s="72"/>
    </row>
    <row r="13" spans="2:5" ht="17.25">
      <c r="B13" s="65" t="s">
        <v>45</v>
      </c>
      <c r="C13" s="71"/>
      <c r="D13" s="71">
        <f>NL!I19</f>
        <v>400000</v>
      </c>
      <c r="E13" s="72"/>
    </row>
    <row r="14" spans="2:5" ht="17.25">
      <c r="B14" s="65" t="s">
        <v>46</v>
      </c>
      <c r="C14" s="71"/>
      <c r="D14" s="71">
        <f>NL!I20</f>
        <v>1500000</v>
      </c>
      <c r="E14" s="72"/>
    </row>
    <row r="15" spans="2:5" ht="17.25">
      <c r="B15" s="65" t="s">
        <v>47</v>
      </c>
      <c r="C15" s="71"/>
      <c r="D15" s="71">
        <f>NL!I21</f>
        <v>120000</v>
      </c>
      <c r="E15" s="72"/>
    </row>
    <row r="16" spans="2:5" ht="17.25">
      <c r="B16" s="65" t="s">
        <v>73</v>
      </c>
      <c r="C16" s="71"/>
      <c r="D16" s="71">
        <f>NL!I23</f>
        <v>3500000</v>
      </c>
      <c r="E16" s="72"/>
    </row>
    <row r="17" spans="2:5" ht="19.5" customHeight="1">
      <c r="B17" s="65" t="s">
        <v>74</v>
      </c>
      <c r="C17" s="71"/>
      <c r="D17" s="71">
        <f>NL!I24</f>
        <v>500000</v>
      </c>
      <c r="E17" s="72"/>
    </row>
    <row r="18" spans="2:5" ht="17.25">
      <c r="B18" s="66" t="s">
        <v>75</v>
      </c>
      <c r="C18" s="71"/>
      <c r="D18" s="71">
        <f>NL!I25</f>
        <v>600000</v>
      </c>
      <c r="E18" s="72"/>
    </row>
    <row r="19" spans="2:5" ht="17.25">
      <c r="B19" s="66" t="s">
        <v>77</v>
      </c>
      <c r="C19" s="71"/>
      <c r="D19" s="71">
        <f>NL!I27</f>
        <v>6000000</v>
      </c>
      <c r="E19" s="72"/>
    </row>
    <row r="20" spans="2:5" ht="17.25">
      <c r="B20" s="76" t="s">
        <v>101</v>
      </c>
      <c r="C20" s="71"/>
      <c r="D20" s="71"/>
      <c r="E20" s="77">
        <f>-SUM(D12:D19)</f>
        <v>-20020000</v>
      </c>
    </row>
    <row r="21" spans="2:5" ht="17.25">
      <c r="B21" s="75"/>
      <c r="C21" s="71"/>
      <c r="D21" s="71"/>
      <c r="E21" s="72"/>
    </row>
    <row r="22" spans="2:5" ht="17.25">
      <c r="B22" s="78" t="s">
        <v>100</v>
      </c>
      <c r="C22" s="71"/>
      <c r="D22" s="71"/>
      <c r="E22" s="74">
        <f>+E9+E20</f>
        <v>480000</v>
      </c>
    </row>
    <row r="23" spans="2:5" ht="17.25">
      <c r="B23" s="79"/>
      <c r="C23" s="71"/>
      <c r="D23" s="71"/>
      <c r="E23" s="72"/>
    </row>
    <row r="24" spans="2:5" ht="17.25">
      <c r="B24" s="75" t="s">
        <v>102</v>
      </c>
      <c r="C24" s="71"/>
      <c r="D24" s="71"/>
      <c r="E24" s="72"/>
    </row>
    <row r="25" spans="2:5" ht="17.25">
      <c r="B25" s="79" t="s">
        <v>17</v>
      </c>
      <c r="C25" s="71"/>
      <c r="D25" s="71">
        <f>NL!I30</f>
        <v>235000</v>
      </c>
      <c r="E25" s="72"/>
    </row>
    <row r="26" spans="2:5" ht="17.25">
      <c r="B26" s="76" t="s">
        <v>103</v>
      </c>
      <c r="C26" s="71"/>
      <c r="D26" s="71"/>
      <c r="E26" s="77">
        <f>-+D25</f>
        <v>-235000</v>
      </c>
    </row>
    <row r="27" spans="2:5" ht="17.25">
      <c r="B27" s="79"/>
      <c r="C27" s="71"/>
      <c r="D27" s="71"/>
      <c r="E27" s="72"/>
    </row>
    <row r="28" spans="2:5" ht="17.25">
      <c r="B28" s="75" t="s">
        <v>104</v>
      </c>
      <c r="C28" s="71"/>
      <c r="D28" s="71"/>
      <c r="E28" s="74">
        <f>+E22+E26</f>
        <v>245000</v>
      </c>
    </row>
    <row r="29" spans="2:5" ht="17.25">
      <c r="B29" s="75" t="s">
        <v>117</v>
      </c>
      <c r="C29" s="71"/>
      <c r="D29" s="71"/>
      <c r="E29" s="72">
        <v>0</v>
      </c>
    </row>
    <row r="30" spans="2:5" ht="17.25">
      <c r="B30" s="75" t="s">
        <v>118</v>
      </c>
      <c r="C30" s="71"/>
      <c r="D30" s="71"/>
      <c r="E30" s="74">
        <f>+E28-E29</f>
        <v>245000</v>
      </c>
    </row>
    <row r="31" spans="2:5" ht="17.25">
      <c r="B31" s="80"/>
      <c r="C31" s="81"/>
      <c r="D31" s="81"/>
      <c r="E31" s="82"/>
    </row>
    <row r="32" spans="3:5" ht="15">
      <c r="C32" s="60"/>
      <c r="D32" s="60"/>
      <c r="E32" s="60"/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3" max="3" width="27.8515625" style="0" customWidth="1"/>
    <col min="4" max="4" width="22.57421875" style="0" customWidth="1"/>
    <col min="5" max="5" width="30.57421875" style="0" customWidth="1"/>
  </cols>
  <sheetData>
    <row r="3" spans="3:5" ht="21">
      <c r="C3" s="111" t="s">
        <v>105</v>
      </c>
      <c r="D3" s="111"/>
      <c r="E3" s="111"/>
    </row>
    <row r="4" spans="3:5" ht="21">
      <c r="C4" s="111" t="s">
        <v>106</v>
      </c>
      <c r="D4" s="111"/>
      <c r="E4" s="111"/>
    </row>
    <row r="5" spans="3:5" ht="21">
      <c r="C5" s="111" t="s">
        <v>81</v>
      </c>
      <c r="D5" s="111"/>
      <c r="E5" s="111"/>
    </row>
    <row r="8" spans="3:5" ht="17.25">
      <c r="C8" s="67"/>
      <c r="D8" s="68"/>
      <c r="E8" s="69">
        <f>'[1]NL'!N28</f>
        <v>0</v>
      </c>
    </row>
    <row r="9" spans="3:5" ht="17.25">
      <c r="C9" s="75" t="s">
        <v>109</v>
      </c>
      <c r="D9" s="71"/>
      <c r="E9" s="74">
        <f>NL!D15</f>
        <v>100000000</v>
      </c>
    </row>
    <row r="10" spans="3:5" ht="17.25">
      <c r="C10" s="75"/>
      <c r="D10" s="71"/>
      <c r="E10" s="72"/>
    </row>
    <row r="11" spans="3:5" ht="17.25">
      <c r="C11" s="79" t="s">
        <v>84</v>
      </c>
      <c r="D11" s="71">
        <f>LR!E30</f>
        <v>245000</v>
      </c>
      <c r="E11" s="72"/>
    </row>
    <row r="12" spans="3:5" ht="17.25">
      <c r="C12" s="79" t="s">
        <v>49</v>
      </c>
      <c r="D12" s="81">
        <f>-NL!K16</f>
        <v>-4000000</v>
      </c>
      <c r="E12" s="72"/>
    </row>
    <row r="13" spans="3:5" ht="17.25">
      <c r="C13" s="83" t="s">
        <v>107</v>
      </c>
      <c r="D13" s="71"/>
      <c r="E13" s="74">
        <f>D11+D12</f>
        <v>-3755000</v>
      </c>
    </row>
    <row r="14" spans="3:5" ht="17.25">
      <c r="C14" s="79"/>
      <c r="D14" s="71"/>
      <c r="E14" s="72"/>
    </row>
    <row r="15" spans="3:5" ht="18" thickBot="1">
      <c r="C15" s="75" t="s">
        <v>108</v>
      </c>
      <c r="D15" s="71"/>
      <c r="E15" s="84">
        <f>SUM(E8:E13)</f>
        <v>96245000</v>
      </c>
    </row>
    <row r="16" spans="3:5" ht="18" thickTop="1">
      <c r="C16" s="80"/>
      <c r="D16" s="85"/>
      <c r="E16" s="86"/>
    </row>
  </sheetData>
  <sheetProtection/>
  <mergeCells count="3">
    <mergeCell ref="C3:E3"/>
    <mergeCell ref="C4:E4"/>
    <mergeCell ref="C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A10">
      <selection activeCell="F29" sqref="F29"/>
    </sheetView>
  </sheetViews>
  <sheetFormatPr defaultColWidth="9.140625" defaultRowHeight="15"/>
  <cols>
    <col min="2" max="2" width="45.140625" style="0" customWidth="1"/>
    <col min="3" max="3" width="18.421875" style="0" customWidth="1"/>
    <col min="4" max="4" width="20.140625" style="0" customWidth="1"/>
    <col min="6" max="7" width="21.57421875" style="0" customWidth="1"/>
    <col min="8" max="8" width="21.28125" style="0" customWidth="1"/>
  </cols>
  <sheetData>
    <row r="3" spans="2:8" ht="18.75">
      <c r="B3" s="122" t="s">
        <v>105</v>
      </c>
      <c r="C3" s="122"/>
      <c r="D3" s="122"/>
      <c r="E3" s="122"/>
      <c r="F3" s="122"/>
      <c r="G3" s="122"/>
      <c r="H3" s="122"/>
    </row>
    <row r="4" spans="2:8" ht="18.75">
      <c r="B4" s="122" t="s">
        <v>110</v>
      </c>
      <c r="C4" s="122"/>
      <c r="D4" s="122"/>
      <c r="E4" s="122"/>
      <c r="F4" s="122"/>
      <c r="G4" s="122"/>
      <c r="H4" s="122"/>
    </row>
    <row r="5" spans="2:8" ht="18.75">
      <c r="B5" s="122" t="s">
        <v>14</v>
      </c>
      <c r="C5" s="122"/>
      <c r="D5" s="122"/>
      <c r="E5" s="122"/>
      <c r="F5" s="122"/>
      <c r="G5" s="122"/>
      <c r="H5" s="122"/>
    </row>
    <row r="6" spans="2:8" ht="15">
      <c r="B6" s="61"/>
      <c r="C6" s="61"/>
      <c r="D6" s="61"/>
      <c r="E6" s="61"/>
      <c r="F6" s="61"/>
      <c r="G6" s="61"/>
      <c r="H6" s="61"/>
    </row>
    <row r="8" spans="2:8" ht="18.75">
      <c r="B8" s="99" t="s">
        <v>85</v>
      </c>
      <c r="C8" s="100"/>
      <c r="D8" s="101"/>
      <c r="E8" s="102"/>
      <c r="F8" s="123" t="s">
        <v>86</v>
      </c>
      <c r="G8" s="123"/>
      <c r="H8" s="103"/>
    </row>
    <row r="9" spans="2:8" ht="17.25">
      <c r="B9" s="79"/>
      <c r="C9" s="89"/>
      <c r="D9" s="89"/>
      <c r="E9" s="79"/>
      <c r="F9" s="89"/>
      <c r="G9" s="89"/>
      <c r="H9" s="90"/>
    </row>
    <row r="10" spans="2:8" ht="17.25">
      <c r="B10" s="75" t="s">
        <v>87</v>
      </c>
      <c r="C10" s="89"/>
      <c r="D10" s="89"/>
      <c r="E10" s="79"/>
      <c r="F10" s="91" t="s">
        <v>115</v>
      </c>
      <c r="G10" s="89"/>
      <c r="H10" s="90"/>
    </row>
    <row r="11" spans="2:8" ht="17.25">
      <c r="B11" s="87" t="s">
        <v>8</v>
      </c>
      <c r="C11" s="71">
        <f>NL!K8</f>
        <v>40680000</v>
      </c>
      <c r="D11" s="71"/>
      <c r="E11" s="79"/>
      <c r="F11" s="89" t="s">
        <v>15</v>
      </c>
      <c r="G11" s="71">
        <f>'[1]NL'!M22</f>
        <v>0</v>
      </c>
      <c r="H11" s="98">
        <f>NL!L14</f>
        <v>4700000</v>
      </c>
    </row>
    <row r="12" spans="2:8" ht="17.25">
      <c r="B12" s="87" t="s">
        <v>16</v>
      </c>
      <c r="C12" s="71">
        <f>NL!K9</f>
        <v>2000000</v>
      </c>
      <c r="D12" s="71"/>
      <c r="E12" s="79"/>
      <c r="F12" s="89" t="s">
        <v>79</v>
      </c>
      <c r="G12" s="71">
        <f>'[1]NL'!M23</f>
        <v>0</v>
      </c>
      <c r="H12" s="98">
        <f>NL!L29</f>
        <v>5000000</v>
      </c>
    </row>
    <row r="13" spans="2:8" ht="17.25">
      <c r="B13" s="87" t="s">
        <v>40</v>
      </c>
      <c r="C13" s="71">
        <f>NL!K10</f>
        <v>700000</v>
      </c>
      <c r="D13" s="71"/>
      <c r="E13" s="79"/>
      <c r="F13" s="92" t="s">
        <v>80</v>
      </c>
      <c r="G13" s="71">
        <f>'[1]NL'!M24</f>
        <v>0</v>
      </c>
      <c r="H13" s="98">
        <f>NL!L31</f>
        <v>235000</v>
      </c>
    </row>
    <row r="14" spans="2:8" ht="17.25">
      <c r="B14" s="87" t="s">
        <v>41</v>
      </c>
      <c r="C14" s="71">
        <f>NL!K11</f>
        <v>2500000</v>
      </c>
      <c r="D14" s="71"/>
      <c r="E14" s="79"/>
      <c r="F14" s="92"/>
      <c r="G14" s="71">
        <f>'[1]NL'!M25</f>
        <v>0</v>
      </c>
      <c r="H14" s="86"/>
    </row>
    <row r="15" spans="2:8" ht="17.25">
      <c r="B15" s="79"/>
      <c r="C15" s="71"/>
      <c r="D15" s="71"/>
      <c r="E15" s="79"/>
      <c r="F15" s="124" t="s">
        <v>88</v>
      </c>
      <c r="G15" s="124"/>
      <c r="H15" s="93">
        <f>SUM(H11:H13)</f>
        <v>9935000</v>
      </c>
    </row>
    <row r="16" spans="2:8" ht="17.25">
      <c r="B16" s="76" t="s">
        <v>89</v>
      </c>
      <c r="C16" s="88"/>
      <c r="D16" s="74">
        <f>SUM(C11:C15)</f>
        <v>45880000</v>
      </c>
      <c r="E16" s="89"/>
      <c r="F16" s="89"/>
      <c r="G16" s="89"/>
      <c r="H16" s="93"/>
    </row>
    <row r="17" spans="2:8" ht="17.25">
      <c r="B17" s="79"/>
      <c r="C17" s="71"/>
      <c r="D17" s="71"/>
      <c r="E17" s="79"/>
      <c r="F17" s="94" t="s">
        <v>116</v>
      </c>
      <c r="G17" s="89"/>
      <c r="H17" s="90"/>
    </row>
    <row r="18" spans="2:8" ht="17.25">
      <c r="B18" s="75" t="s">
        <v>90</v>
      </c>
      <c r="C18" s="71"/>
      <c r="D18" s="71"/>
      <c r="E18" s="79"/>
      <c r="F18" s="92"/>
      <c r="G18" s="71"/>
      <c r="H18" s="74">
        <f>'[1]NL'!M26</f>
        <v>0</v>
      </c>
    </row>
    <row r="19" spans="2:8" ht="18" customHeight="1">
      <c r="B19" s="87" t="s">
        <v>42</v>
      </c>
      <c r="C19" s="71">
        <f>NL!K12</f>
        <v>6900000</v>
      </c>
      <c r="D19" s="71"/>
      <c r="E19" s="79"/>
      <c r="F19" s="89"/>
      <c r="G19" s="89"/>
      <c r="H19" s="90"/>
    </row>
    <row r="20" spans="2:8" ht="22.5" customHeight="1">
      <c r="B20" s="87" t="s">
        <v>76</v>
      </c>
      <c r="C20" s="81">
        <f>NL!L26</f>
        <v>600000</v>
      </c>
      <c r="D20" s="71"/>
      <c r="E20" s="79"/>
      <c r="F20" s="91"/>
      <c r="G20" s="71"/>
      <c r="H20" s="90"/>
    </row>
    <row r="21" spans="2:8" ht="22.5" customHeight="1">
      <c r="B21" s="104" t="s">
        <v>112</v>
      </c>
      <c r="C21" s="71"/>
      <c r="D21" s="71">
        <f>+C19-C20</f>
        <v>6300000</v>
      </c>
      <c r="E21" s="79"/>
      <c r="F21" s="91"/>
      <c r="G21" s="71"/>
      <c r="H21" s="90"/>
    </row>
    <row r="22" spans="2:8" ht="18" customHeight="1">
      <c r="B22" s="87" t="s">
        <v>43</v>
      </c>
      <c r="C22" s="71">
        <f>NL!K13</f>
        <v>60000000</v>
      </c>
      <c r="D22" s="71"/>
      <c r="E22" s="79"/>
      <c r="F22" s="91" t="s">
        <v>91</v>
      </c>
      <c r="G22" s="89"/>
      <c r="H22" s="74"/>
    </row>
    <row r="23" spans="2:8" ht="21.75" customHeight="1">
      <c r="B23" s="87" t="s">
        <v>111</v>
      </c>
      <c r="C23" s="81">
        <f>NL!L28</f>
        <v>6000000</v>
      </c>
      <c r="D23" s="71"/>
      <c r="E23" s="79"/>
      <c r="F23" s="89" t="s">
        <v>113</v>
      </c>
      <c r="G23" s="89"/>
      <c r="H23" s="74">
        <f>PM!E15</f>
        <v>96245000</v>
      </c>
    </row>
    <row r="24" spans="2:8" ht="17.25">
      <c r="B24" s="105" t="s">
        <v>112</v>
      </c>
      <c r="C24" s="71"/>
      <c r="D24" s="71">
        <f>+C22-C23</f>
        <v>54000000</v>
      </c>
      <c r="E24" s="79"/>
      <c r="F24" s="92" t="s">
        <v>92</v>
      </c>
      <c r="G24" s="89"/>
      <c r="H24" s="95"/>
    </row>
    <row r="25" spans="2:8" ht="17.25">
      <c r="B25" s="79"/>
      <c r="C25" s="71"/>
      <c r="D25" s="71"/>
      <c r="E25" s="79"/>
      <c r="F25" s="89"/>
      <c r="G25" s="89"/>
      <c r="H25" s="90"/>
    </row>
    <row r="26" spans="2:8" ht="17.25">
      <c r="B26" s="76" t="s">
        <v>93</v>
      </c>
      <c r="C26" s="89"/>
      <c r="D26" s="96">
        <f>SUM(D20:D25)</f>
        <v>60300000</v>
      </c>
      <c r="E26" s="79"/>
      <c r="F26" s="89"/>
      <c r="G26" s="89"/>
      <c r="H26" s="90"/>
    </row>
    <row r="27" spans="2:8" ht="17.25">
      <c r="B27" s="75"/>
      <c r="C27" s="89"/>
      <c r="D27" s="96"/>
      <c r="E27" s="79"/>
      <c r="F27" s="89"/>
      <c r="G27" s="89"/>
      <c r="H27" s="90"/>
    </row>
    <row r="28" spans="2:8" ht="19.5" thickBot="1">
      <c r="B28" s="106" t="s">
        <v>94</v>
      </c>
      <c r="C28" s="107"/>
      <c r="D28" s="108">
        <f>D16+D26</f>
        <v>106180000</v>
      </c>
      <c r="E28" s="109"/>
      <c r="F28" s="110" t="s">
        <v>114</v>
      </c>
      <c r="G28" s="107"/>
      <c r="H28" s="108">
        <f>+H15+H23</f>
        <v>106180000</v>
      </c>
    </row>
    <row r="29" spans="2:8" ht="18" thickTop="1">
      <c r="B29" s="79"/>
      <c r="C29" s="89"/>
      <c r="D29" s="89"/>
      <c r="E29" s="79"/>
      <c r="F29" s="89"/>
      <c r="G29" s="89"/>
      <c r="H29" s="97"/>
    </row>
    <row r="30" spans="2:8" ht="15.75">
      <c r="B30" s="62"/>
      <c r="C30" s="63"/>
      <c r="D30" s="63"/>
      <c r="E30" s="62"/>
      <c r="F30" s="63"/>
      <c r="G30" s="63"/>
      <c r="H30" s="64"/>
    </row>
  </sheetData>
  <sheetProtection/>
  <mergeCells count="5">
    <mergeCell ref="B3:H3"/>
    <mergeCell ref="B4:H4"/>
    <mergeCell ref="B5:H5"/>
    <mergeCell ref="F8:G8"/>
    <mergeCell ref="F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Farida</dc:creator>
  <cp:keywords/>
  <dc:description/>
  <cp:lastModifiedBy>User</cp:lastModifiedBy>
  <cp:lastPrinted>2017-04-22T06:02:09Z</cp:lastPrinted>
  <dcterms:created xsi:type="dcterms:W3CDTF">2013-01-02T11:06:47Z</dcterms:created>
  <dcterms:modified xsi:type="dcterms:W3CDTF">2017-11-04T01:37:08Z</dcterms:modified>
  <cp:category/>
  <cp:version/>
  <cp:contentType/>
  <cp:contentStatus/>
</cp:coreProperties>
</file>