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3"/>
  </bookViews>
  <sheets>
    <sheet name="Kebijakan &amp; Rumus" sheetId="1" r:id="rId1"/>
    <sheet name="Soal Angg Kas Jangka Panjang" sheetId="2" r:id="rId2"/>
    <sheet name="Jawab" sheetId="3" r:id="rId3"/>
    <sheet name="Soal Latihan" sheetId="4" r:id="rId4"/>
  </sheets>
  <definedNames/>
  <calcPr fullCalcOnLoad="1"/>
</workbook>
</file>

<file path=xl/sharedStrings.xml><?xml version="1.0" encoding="utf-8"?>
<sst xmlns="http://schemas.openxmlformats.org/spreadsheetml/2006/main" count="130" uniqueCount="106">
  <si>
    <t>JAWABAN</t>
  </si>
  <si>
    <t>ANGGARAN KAS JANGKA PANJANG</t>
  </si>
  <si>
    <t>SOAL ANGGARAN KAS JANGKA PANJANG</t>
  </si>
  <si>
    <t xml:space="preserve">SOAL LATIHAN </t>
  </si>
  <si>
    <t>Anggaran kas jangka panjang adalah anggaran yang disusun untuk merencanakan posisi kas perusahaan untuk jangka waktu</t>
  </si>
  <si>
    <t>lebih dari satu tahun</t>
  </si>
  <si>
    <t>Anggaran Modal (Capital Budget) adalah merupakan anggaran jangka panjang namun bukan berarti anggaran jangka panjang</t>
  </si>
  <si>
    <t>hanya merupakan anggaran modal. Pada dasarnya anggaran modal adalah anggaran yang disusun untuk pembelian aktiva tetap</t>
  </si>
  <si>
    <t>atau barang modal untuk investasi di mana paad umumnya memiliki umur ekonomis lebih dari satu tahun.</t>
  </si>
  <si>
    <t>Anggaran kas jangka panjang disusun dengan membandingkan neraca dan laporan laba rugi dua periode. Di dalam penyusunan</t>
  </si>
  <si>
    <t>anggaran kas jangka panjang perlu diperhatikan aliran kas masuk bersih dan aliran kas keluar bersih.</t>
  </si>
  <si>
    <t xml:space="preserve">Aliran kas keluar bersih adalah besarnya kas yang dikeluarkan untuk investasi yang dilakukan. Sedangkan aliran kas masuk </t>
  </si>
  <si>
    <t>bersih adalah besarnya kas yang didapatkan dari hasil bersih investasi yang dilakukan.</t>
  </si>
  <si>
    <t>Sumbe-sumber kas antara lain:</t>
  </si>
  <si>
    <t>Perusahaan mendapatkan keuntungan jika TR &gt; TC</t>
  </si>
  <si>
    <t>Terdapat akumulasi penyusutan</t>
  </si>
  <si>
    <t>Adanya penambahan utang jangka pendek dan utang jangka panjang</t>
  </si>
  <si>
    <t>Adanya penambahan ekuitas baik penambahan modal yang disetor, cadangan, maupun laba ditahan.</t>
  </si>
  <si>
    <t>Penggunaan kas antara lain:</t>
  </si>
  <si>
    <t>Perusahaan mengalami kerugian, jika TR &lt; TC</t>
  </si>
  <si>
    <t>Pembelian aktiva tetap</t>
  </si>
  <si>
    <t>Berkurangnya utang jangka pendek dan utang jangka panjang</t>
  </si>
  <si>
    <t>Berkurangnya ekuitas baik pengurangan modal yang disetor, cadangan, maupun laba ditahan.</t>
  </si>
  <si>
    <t xml:space="preserve">Di dalam penentuan investasi yang akan dilakukan perlu diperhatikan nilai uang dari nilai investasi tersebut dan nilai majemuk </t>
  </si>
  <si>
    <t>dari pinjaman.</t>
  </si>
  <si>
    <t>Nilai majemuk adalah keseluruhan modal pokok dan bunga yang didapatkan atau dibayarkan dalam periode tertentu.</t>
  </si>
  <si>
    <t>Bila pembayaran dilakukan secara mengangsur selama periode tertentu maka kita dapat menentukan besarnya angsuran setiap</t>
  </si>
  <si>
    <t>tahunnya dengan formula sbb.:</t>
  </si>
  <si>
    <t>Annuitas atau angsuran adalah besarnya pembayaran dengan jumlah  yang sama selama periode tertentu.</t>
  </si>
  <si>
    <t>Setiap aktiva tetap akan mengalami depresiasi kecuali aktiva tetap berupa tanah. Nilai depresiasi dapat ditentukan dengan</t>
  </si>
  <si>
    <t>menggunakan beberapa metode, namun umumnya metode penyusutan garis lurus (straight line method).</t>
  </si>
  <si>
    <t>Rumus:</t>
  </si>
  <si>
    <r>
      <t xml:space="preserve">Angsuran = Utang / PVIFA </t>
    </r>
    <r>
      <rPr>
        <vertAlign val="subscript"/>
        <sz val="11"/>
        <color indexed="8"/>
        <rFont val="Calibri"/>
        <family val="2"/>
      </rPr>
      <t>(%,n)</t>
    </r>
  </si>
  <si>
    <r>
      <t xml:space="preserve">PVIFA </t>
    </r>
    <r>
      <rPr>
        <vertAlign val="subscript"/>
        <sz val="11"/>
        <color indexed="8"/>
        <rFont val="Calibri"/>
        <family val="2"/>
      </rPr>
      <t>(%,n)</t>
    </r>
    <r>
      <rPr>
        <sz val="11"/>
        <color theme="1"/>
        <rFont val="Calibri"/>
        <family val="2"/>
      </rPr>
      <t xml:space="preserve"> = 1 - (1+i) </t>
    </r>
    <r>
      <rPr>
        <vertAlign val="superscript"/>
        <sz val="11"/>
        <color indexed="8"/>
        <rFont val="Calibri"/>
        <family val="2"/>
      </rPr>
      <t>-n</t>
    </r>
    <r>
      <rPr>
        <sz val="11"/>
        <color theme="1"/>
        <rFont val="Calibri"/>
        <family val="2"/>
      </rPr>
      <t xml:space="preserve"> / i</t>
    </r>
  </si>
  <si>
    <t>Penyusutan mesin per tahun (metode garis lurus) = Harga perolehan - nilai sisa / umur manfaat</t>
  </si>
  <si>
    <t>Biaya variabel 60% dari penjualan</t>
  </si>
  <si>
    <t>Awal tahun perusahaan melakukan investasi Rp 120.000.000 dengan meminjam pada bank dengan bunga</t>
  </si>
  <si>
    <t>15% p.a. diangsur selama 4 tahun</t>
  </si>
  <si>
    <t>Umur investasi 4 tahun dengan metode penyusutan garis lurus tanpa nilai sisa.</t>
  </si>
  <si>
    <t>Dividend Payment Ratio 30%</t>
  </si>
  <si>
    <t>Tax rate 25%</t>
  </si>
  <si>
    <t>Susunlah anggaran kas jangka panjang!</t>
  </si>
  <si>
    <t>Depresiasi = Rp 120.000.000/4 th = Rp 30.000.000/th</t>
  </si>
  <si>
    <r>
      <t>Angsuran / th = Utang / PVIFA</t>
    </r>
    <r>
      <rPr>
        <vertAlign val="subscript"/>
        <sz val="14"/>
        <color indexed="8"/>
        <rFont val="Calibri"/>
        <family val="2"/>
      </rPr>
      <t xml:space="preserve"> (%,n)</t>
    </r>
  </si>
  <si>
    <r>
      <t xml:space="preserve">Utang / PVIFA </t>
    </r>
    <r>
      <rPr>
        <vertAlign val="subscript"/>
        <sz val="11"/>
        <color indexed="8"/>
        <rFont val="Calibri"/>
        <family val="2"/>
      </rPr>
      <t>(15%,4)</t>
    </r>
  </si>
  <si>
    <t>120.000.000 / 2,855</t>
  </si>
  <si>
    <t>Tahun</t>
  </si>
  <si>
    <t>Angsuran Pokok Pinjaman</t>
  </si>
  <si>
    <t>Angsuran</t>
  </si>
  <si>
    <t>Bunga</t>
  </si>
  <si>
    <t>Sisa Angsuran Pokok Pinjaman</t>
  </si>
  <si>
    <t>Sisa Saldo Pokok Pinjaman</t>
  </si>
  <si>
    <t>PT Jerapah Liar</t>
  </si>
  <si>
    <t>Laporan Laba - Rugi</t>
  </si>
  <si>
    <t>Keterangan</t>
  </si>
  <si>
    <t>2011 - 2004</t>
  </si>
  <si>
    <t>Penjualan</t>
  </si>
  <si>
    <t>Biaya-biaya:</t>
  </si>
  <si>
    <t>FC</t>
  </si>
  <si>
    <t>VC</t>
  </si>
  <si>
    <t>Depreciation</t>
  </si>
  <si>
    <t>Total Cost</t>
  </si>
  <si>
    <t>E B I T</t>
  </si>
  <si>
    <t>Interest</t>
  </si>
  <si>
    <t>E  B  T</t>
  </si>
  <si>
    <t>Tax 25%</t>
  </si>
  <si>
    <t>E  A  T</t>
  </si>
  <si>
    <t>Dividen 30%</t>
  </si>
  <si>
    <t>Anggaran Kas Jangka Panjang</t>
  </si>
  <si>
    <t>Saldo kas awal tahun</t>
  </si>
  <si>
    <t>Depresiasi</t>
  </si>
  <si>
    <t>Saldo kas tersedia</t>
  </si>
  <si>
    <t>Pengeluaran:</t>
  </si>
  <si>
    <t>Angsuran Utang</t>
  </si>
  <si>
    <t>Dividen</t>
  </si>
  <si>
    <t>Total Pengeluaran</t>
  </si>
  <si>
    <t>Saldo kas akhir tahun</t>
  </si>
  <si>
    <t>PT Kijang Liar adalah perusahaan yang bergerak dalam jasa layanan transportasi di Indonesia. Pihak pimpinan</t>
  </si>
  <si>
    <t>Beberapa pertimbangan untuk pengambilan keputusan ekspansi perusahaan beberapa tahun mendatang:</t>
  </si>
  <si>
    <t>Rp 5.000.000.000, di mana 60% merupakan modal kerja Kas dan sisanya merupakan modal kerja Non Kas.</t>
  </si>
  <si>
    <t>Apabila planning berjalan baik, maka total revenue jasa layanan transportasi pada akhir tahun 2015 menjadi</t>
  </si>
  <si>
    <t>Rp 3.500.000.000</t>
  </si>
  <si>
    <t>Menurut data statistik perusahaan, umumnya total revenue naik 10% setiap tahun.</t>
  </si>
  <si>
    <t>Dalam operasional, 40% dari total revenue merupakan Variabel Cost, sedangkan Fixed Cost setiap tahun</t>
  </si>
  <si>
    <t>sebesar Rp 300.000.000 (sudah termasuk biaya perawatan kendaraan)</t>
  </si>
  <si>
    <t>Rp 1.000.000.000 yang mempunyai masa manfaat ekonomi selama 10 tahun dan tanpa nilai residu.</t>
  </si>
  <si>
    <t>Penyusutan yang digunakan perusahaan untuk kendaraan adalah straight line method.</t>
  </si>
  <si>
    <t>parkir kendaraan adalah sebesar Rp 10.000.000 per tahun</t>
  </si>
  <si>
    <t xml:space="preserve">Pengeluaran tetap lainnya setiap tahun sebesar Rp 5.000.000, sedangkan biaya sewa kantor dan tempat </t>
  </si>
  <si>
    <t>menutup kekurangan dana dalam pengadaan kendaraan dengan bunga 15% p.a. dengan jangka waktu pinjaman</t>
  </si>
  <si>
    <t>selama 5 tahun.</t>
  </si>
  <si>
    <t>Rasio retensi laba perusahaan adalah sebesar 80%</t>
  </si>
  <si>
    <t>Pajak atas laba perusahaan sebesar 30%</t>
  </si>
  <si>
    <t>Saudara sebagai Finance Manajer PT Kijang Liar diminta untuk membuat anggaran kas jangka panjang</t>
  </si>
  <si>
    <t>Apabila planning berjalan baik, maka total revenue jasa layanan transportasi pada akhir tahun  menjadi</t>
  </si>
  <si>
    <t>PT Jerapah Liar akan menyusun anggaran kas jangka panjang tahun 2015 - 2020 dengan data sebagai berikut:</t>
  </si>
  <si>
    <t>Saldo kas awal tahun 2015 sebesar Rp 65.000.000</t>
  </si>
  <si>
    <t>Penjualan tahun 2015 adalah Rp 350.000.000 dan meningkat 30% per tahun</t>
  </si>
  <si>
    <t>Biaya tetap tunai 2015 sebear Rp 17.000.000 dan meningkat proporsional dengan peningkatan penjualan</t>
  </si>
  <si>
    <t>saat ini sedang membutuhkan laporan mengenai anggaran kas jangka panjang dari tahun 2015 s/d 2020 .</t>
  </si>
  <si>
    <t xml:space="preserve">Pada laporan keuangan akhir tahun 2014 diketahui bahwa total modal kerja perusahaan saat ini adalah </t>
  </si>
  <si>
    <t>Sejak awal 2014 perusahaan telah memiliki 10 unit kendaraan yang dibeli bersamaan. Harga setiap kendaraan</t>
  </si>
  <si>
    <t>Pada awal tahun 2014 perusahaan mendapatkan fasilitas pinjaman dari bank sebesar Rp 1.600.000.000 untuk</t>
  </si>
  <si>
    <t>tahun 2015 s/d 2020 !</t>
  </si>
  <si>
    <t>2015 - 2020</t>
  </si>
  <si>
    <t>saat ini sedang membutuhkan laporan mengenai anggaran kas jangka panjang dari tahun 2015 s/d 2020.</t>
  </si>
</sst>
</file>

<file path=xl/styles.xml><?xml version="1.0" encoding="utf-8"?>
<styleSheet xmlns="http://schemas.openxmlformats.org/spreadsheetml/2006/main">
  <numFmts count="19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_(* #,##0.0_);_(* \(#,##0.0\);_(* &quot;-&quot;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vertAlign val="subscript"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171" fontId="0" fillId="0" borderId="0" xfId="42" applyNumberFormat="1" applyFont="1" applyAlignment="1">
      <alignment/>
    </xf>
    <xf numFmtId="171" fontId="0" fillId="0" borderId="0" xfId="42" applyNumberFormat="1" applyFont="1" applyFill="1" applyAlignment="1">
      <alignment/>
    </xf>
    <xf numFmtId="0" fontId="39" fillId="0" borderId="0" xfId="0" applyFont="1" applyAlignment="1">
      <alignment/>
    </xf>
    <xf numFmtId="171" fontId="37" fillId="0" borderId="0" xfId="42" applyNumberFormat="1" applyFont="1" applyAlignment="1">
      <alignment/>
    </xf>
    <xf numFmtId="171" fontId="37" fillId="0" borderId="0" xfId="42" applyNumberFormat="1" applyFont="1" applyFill="1" applyAlignment="1">
      <alignment/>
    </xf>
    <xf numFmtId="171" fontId="0" fillId="0" borderId="0" xfId="42" applyNumberFormat="1" applyFont="1" applyAlignment="1">
      <alignment/>
    </xf>
    <xf numFmtId="171" fontId="0" fillId="0" borderId="0" xfId="42" applyNumberFormat="1" applyFont="1" applyAlignment="1">
      <alignment/>
    </xf>
    <xf numFmtId="171" fontId="0" fillId="0" borderId="0" xfId="42" applyNumberFormat="1" applyFont="1" applyAlignment="1">
      <alignment/>
    </xf>
    <xf numFmtId="171" fontId="0" fillId="0" borderId="0" xfId="42" applyNumberFormat="1" applyFont="1" applyFill="1" applyAlignment="1">
      <alignment/>
    </xf>
    <xf numFmtId="171" fontId="40" fillId="0" borderId="0" xfId="42" applyNumberFormat="1" applyFont="1" applyFill="1" applyAlignment="1">
      <alignment vertical="center"/>
    </xf>
    <xf numFmtId="171" fontId="0" fillId="0" borderId="10" xfId="42" applyNumberFormat="1" applyFont="1" applyFill="1" applyBorder="1" applyAlignment="1">
      <alignment/>
    </xf>
    <xf numFmtId="171" fontId="0" fillId="0" borderId="10" xfId="42" applyNumberFormat="1" applyFont="1" applyFill="1" applyBorder="1" applyAlignment="1">
      <alignment/>
    </xf>
    <xf numFmtId="171" fontId="37" fillId="0" borderId="10" xfId="42" applyNumberFormat="1" applyFont="1" applyFill="1" applyBorder="1" applyAlignment="1">
      <alignment horizontal="center" vertical="center" wrapText="1"/>
    </xf>
    <xf numFmtId="9" fontId="0" fillId="0" borderId="0" xfId="57" applyFont="1" applyFill="1" applyAlignment="1">
      <alignment/>
    </xf>
    <xf numFmtId="171" fontId="0" fillId="0" borderId="0" xfId="42" applyNumberFormat="1" applyFont="1" applyFill="1" applyAlignment="1">
      <alignment horizontal="center"/>
    </xf>
    <xf numFmtId="0" fontId="37" fillId="0" borderId="10" xfId="42" applyNumberFormat="1" applyFont="1" applyFill="1" applyBorder="1" applyAlignment="1">
      <alignment horizontal="center" vertical="center" wrapText="1"/>
    </xf>
    <xf numFmtId="171" fontId="0" fillId="0" borderId="0" xfId="42" applyNumberFormat="1" applyFont="1" applyAlignment="1">
      <alignment/>
    </xf>
    <xf numFmtId="171" fontId="0" fillId="0" borderId="0" xfId="42" applyNumberFormat="1" applyFont="1" applyAlignment="1">
      <alignment/>
    </xf>
    <xf numFmtId="171" fontId="0" fillId="0" borderId="0" xfId="42" applyNumberFormat="1" applyFont="1" applyAlignment="1">
      <alignment/>
    </xf>
    <xf numFmtId="171" fontId="37" fillId="0" borderId="11" xfId="42" applyNumberFormat="1" applyFont="1" applyFill="1" applyBorder="1" applyAlignment="1">
      <alignment horizontal="center" vertical="center" wrapText="1"/>
    </xf>
    <xf numFmtId="171" fontId="37" fillId="0" borderId="12" xfId="42" applyNumberFormat="1" applyFont="1" applyFill="1" applyBorder="1" applyAlignment="1">
      <alignment horizontal="center" vertical="center" wrapText="1"/>
    </xf>
    <xf numFmtId="171" fontId="0" fillId="0" borderId="0" xfId="42" applyNumberFormat="1" applyFont="1" applyAlignment="1">
      <alignment/>
    </xf>
    <xf numFmtId="171" fontId="0" fillId="0" borderId="0" xfId="42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4"/>
  <sheetViews>
    <sheetView zoomScale="130" zoomScaleNormal="130" zoomScalePageLayoutView="0" workbookViewId="0" topLeftCell="A1">
      <selection activeCell="C2" sqref="C2"/>
    </sheetView>
  </sheetViews>
  <sheetFormatPr defaultColWidth="9.140625" defaultRowHeight="15"/>
  <cols>
    <col min="3" max="3" width="90.57421875" style="0" customWidth="1"/>
  </cols>
  <sheetData>
    <row r="1" ht="15.75">
      <c r="A1" s="3" t="s">
        <v>1</v>
      </c>
    </row>
    <row r="3" ht="15">
      <c r="A3" t="s">
        <v>4</v>
      </c>
    </row>
    <row r="4" ht="15">
      <c r="A4" t="s">
        <v>5</v>
      </c>
    </row>
    <row r="6" ht="15">
      <c r="A6" t="s">
        <v>6</v>
      </c>
    </row>
    <row r="7" ht="15">
      <c r="A7" t="s">
        <v>7</v>
      </c>
    </row>
    <row r="8" ht="15">
      <c r="A8" t="s">
        <v>8</v>
      </c>
    </row>
    <row r="10" ht="15">
      <c r="A10" t="s">
        <v>9</v>
      </c>
    </row>
    <row r="11" ht="15">
      <c r="A11" t="s">
        <v>10</v>
      </c>
    </row>
    <row r="13" ht="15">
      <c r="A13" t="s">
        <v>11</v>
      </c>
    </row>
    <row r="14" ht="15">
      <c r="A14" t="s">
        <v>12</v>
      </c>
    </row>
    <row r="16" ht="15">
      <c r="A16" t="s">
        <v>13</v>
      </c>
    </row>
    <row r="17" spans="1:2" ht="15">
      <c r="A17">
        <v>1</v>
      </c>
      <c r="B17" t="s">
        <v>14</v>
      </c>
    </row>
    <row r="18" spans="1:2" ht="15">
      <c r="A18">
        <v>2</v>
      </c>
      <c r="B18" t="s">
        <v>15</v>
      </c>
    </row>
    <row r="19" spans="1:2" ht="15">
      <c r="A19">
        <v>3</v>
      </c>
      <c r="B19" t="s">
        <v>16</v>
      </c>
    </row>
    <row r="20" spans="1:2" ht="15">
      <c r="A20">
        <v>4</v>
      </c>
      <c r="B20" t="s">
        <v>17</v>
      </c>
    </row>
    <row r="22" ht="15">
      <c r="A22" t="s">
        <v>18</v>
      </c>
    </row>
    <row r="23" spans="1:2" ht="15">
      <c r="A23">
        <v>1</v>
      </c>
      <c r="B23" t="s">
        <v>19</v>
      </c>
    </row>
    <row r="24" spans="1:2" ht="15">
      <c r="A24">
        <v>2</v>
      </c>
      <c r="B24" t="s">
        <v>20</v>
      </c>
    </row>
    <row r="25" spans="1:2" ht="15">
      <c r="A25">
        <v>3</v>
      </c>
      <c r="B25" t="s">
        <v>21</v>
      </c>
    </row>
    <row r="26" spans="1:2" ht="15">
      <c r="A26">
        <v>4</v>
      </c>
      <c r="B26" t="s">
        <v>22</v>
      </c>
    </row>
    <row r="28" ht="15">
      <c r="A28" t="s">
        <v>23</v>
      </c>
    </row>
    <row r="29" ht="15">
      <c r="A29" t="s">
        <v>24</v>
      </c>
    </row>
    <row r="31" ht="15">
      <c r="A31" t="s">
        <v>25</v>
      </c>
    </row>
    <row r="32" ht="15">
      <c r="A32" t="s">
        <v>26</v>
      </c>
    </row>
    <row r="33" ht="15">
      <c r="A33" t="s">
        <v>27</v>
      </c>
    </row>
    <row r="34" ht="15">
      <c r="A34" t="s">
        <v>28</v>
      </c>
    </row>
    <row r="36" ht="15">
      <c r="A36" t="s">
        <v>29</v>
      </c>
    </row>
    <row r="37" ht="15">
      <c r="A37" t="s">
        <v>30</v>
      </c>
    </row>
    <row r="39" ht="15">
      <c r="A39" t="s">
        <v>31</v>
      </c>
    </row>
    <row r="40" spans="1:2" ht="18">
      <c r="A40">
        <v>1</v>
      </c>
      <c r="B40" t="s">
        <v>32</v>
      </c>
    </row>
    <row r="42" spans="1:2" ht="18.75">
      <c r="A42">
        <v>2</v>
      </c>
      <c r="B42" t="s">
        <v>33</v>
      </c>
    </row>
    <row r="44" spans="1:2" ht="15">
      <c r="A44">
        <v>3</v>
      </c>
      <c r="B44" t="s">
        <v>34</v>
      </c>
    </row>
  </sheetData>
  <sheetProtection/>
  <printOptions/>
  <pageMargins left="0.55" right="0.27" top="0.4" bottom="0.43" header="0.3" footer="0.3"/>
  <pageSetup fitToHeight="1" fitToWidth="1"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1"/>
  <sheetViews>
    <sheetView zoomScale="130" zoomScaleNormal="130" zoomScalePageLayoutView="0" workbookViewId="0" topLeftCell="A1">
      <selection activeCell="A42" sqref="A42"/>
    </sheetView>
  </sheetViews>
  <sheetFormatPr defaultColWidth="9.140625" defaultRowHeight="15"/>
  <cols>
    <col min="1" max="1" width="9.140625" style="1" customWidth="1"/>
    <col min="2" max="2" width="14.7109375" style="1" customWidth="1"/>
    <col min="3" max="4" width="27.28125" style="1" customWidth="1"/>
    <col min="5" max="16384" width="9.140625" style="1" customWidth="1"/>
  </cols>
  <sheetData>
    <row r="1" ht="15">
      <c r="A1" s="4" t="s">
        <v>2</v>
      </c>
    </row>
    <row r="3" ht="15">
      <c r="A3" s="22" t="s">
        <v>95</v>
      </c>
    </row>
    <row r="5" ht="15">
      <c r="B5" s="7" t="s">
        <v>96</v>
      </c>
    </row>
    <row r="6" ht="15">
      <c r="B6" s="7" t="s">
        <v>97</v>
      </c>
    </row>
    <row r="7" ht="15">
      <c r="B7" s="7" t="s">
        <v>35</v>
      </c>
    </row>
    <row r="8" ht="15">
      <c r="B8" s="7" t="s">
        <v>98</v>
      </c>
    </row>
    <row r="9" ht="15">
      <c r="B9" s="8" t="s">
        <v>36</v>
      </c>
    </row>
    <row r="10" ht="15">
      <c r="B10" s="8" t="s">
        <v>37</v>
      </c>
    </row>
    <row r="11" ht="15">
      <c r="B11" s="8" t="s">
        <v>38</v>
      </c>
    </row>
    <row r="12" ht="15">
      <c r="B12" s="8" t="s">
        <v>39</v>
      </c>
    </row>
    <row r="13" ht="15">
      <c r="B13" s="8" t="s">
        <v>40</v>
      </c>
    </row>
    <row r="15" ht="15">
      <c r="B15" s="8" t="s">
        <v>41</v>
      </c>
    </row>
    <row r="17" spans="1:2" ht="15">
      <c r="A17" s="4" t="s">
        <v>3</v>
      </c>
      <c r="B17" s="18"/>
    </row>
    <row r="18" spans="1:2" ht="15">
      <c r="A18" s="18" t="s">
        <v>77</v>
      </c>
      <c r="B18" s="18"/>
    </row>
    <row r="19" spans="1:2" ht="15">
      <c r="A19" s="22" t="s">
        <v>99</v>
      </c>
      <c r="B19" s="18"/>
    </row>
    <row r="20" spans="1:2" ht="15">
      <c r="A20" s="18" t="s">
        <v>78</v>
      </c>
      <c r="B20" s="18"/>
    </row>
    <row r="21" spans="1:2" ht="15">
      <c r="A21" s="18"/>
      <c r="B21" s="18"/>
    </row>
    <row r="22" spans="1:2" ht="15">
      <c r="A22" s="18">
        <v>1</v>
      </c>
      <c r="B22" s="22" t="s">
        <v>100</v>
      </c>
    </row>
    <row r="23" spans="1:2" ht="15">
      <c r="A23" s="18"/>
      <c r="B23" s="18" t="s">
        <v>79</v>
      </c>
    </row>
    <row r="24" spans="1:2" ht="15">
      <c r="A24" s="18">
        <v>2</v>
      </c>
      <c r="B24" s="18" t="s">
        <v>94</v>
      </c>
    </row>
    <row r="25" spans="1:2" ht="15">
      <c r="A25" s="18"/>
      <c r="B25" s="18" t="s">
        <v>81</v>
      </c>
    </row>
    <row r="26" spans="1:2" ht="15">
      <c r="A26" s="18">
        <v>3</v>
      </c>
      <c r="B26" s="18" t="s">
        <v>82</v>
      </c>
    </row>
    <row r="27" spans="1:2" ht="15">
      <c r="A27" s="18">
        <v>4</v>
      </c>
      <c r="B27" s="19" t="s">
        <v>83</v>
      </c>
    </row>
    <row r="28" spans="1:2" ht="15">
      <c r="A28" s="18"/>
      <c r="B28" s="19" t="s">
        <v>84</v>
      </c>
    </row>
    <row r="29" spans="1:2" ht="15">
      <c r="A29" s="18">
        <v>5</v>
      </c>
      <c r="B29" s="19" t="s">
        <v>101</v>
      </c>
    </row>
    <row r="30" spans="1:2" ht="15">
      <c r="A30" s="18"/>
      <c r="B30" s="19" t="s">
        <v>85</v>
      </c>
    </row>
    <row r="31" spans="1:2" ht="15">
      <c r="A31" s="18"/>
      <c r="B31" s="19" t="s">
        <v>86</v>
      </c>
    </row>
    <row r="32" spans="1:2" ht="15">
      <c r="A32" s="18">
        <v>6</v>
      </c>
      <c r="B32" s="19" t="s">
        <v>88</v>
      </c>
    </row>
    <row r="33" spans="1:2" ht="15">
      <c r="A33" s="18"/>
      <c r="B33" s="19" t="s">
        <v>87</v>
      </c>
    </row>
    <row r="34" spans="1:2" ht="15">
      <c r="A34" s="18">
        <v>7</v>
      </c>
      <c r="B34" s="19" t="s">
        <v>102</v>
      </c>
    </row>
    <row r="35" spans="1:2" ht="15">
      <c r="A35" s="18"/>
      <c r="B35" s="19" t="s">
        <v>89</v>
      </c>
    </row>
    <row r="36" spans="1:2" ht="15">
      <c r="A36" s="18"/>
      <c r="B36" s="19" t="s">
        <v>90</v>
      </c>
    </row>
    <row r="37" spans="1:2" ht="15">
      <c r="A37" s="18">
        <v>8</v>
      </c>
      <c r="B37" s="19" t="s">
        <v>91</v>
      </c>
    </row>
    <row r="38" spans="1:2" ht="15">
      <c r="A38" s="18">
        <v>9</v>
      </c>
      <c r="B38" s="19" t="s">
        <v>92</v>
      </c>
    </row>
    <row r="39" spans="1:2" ht="15">
      <c r="A39" s="18"/>
      <c r="B39" s="18"/>
    </row>
    <row r="40" spans="1:2" ht="15">
      <c r="A40" s="19" t="s">
        <v>93</v>
      </c>
      <c r="B40" s="18"/>
    </row>
    <row r="41" spans="1:2" ht="15">
      <c r="A41" s="22" t="s">
        <v>103</v>
      </c>
      <c r="B41" s="18"/>
    </row>
  </sheetData>
  <sheetProtection/>
  <printOptions/>
  <pageMargins left="0.32" right="0.42" top="0.75" bottom="0.75" header="0.3" footer="0.3"/>
  <pageSetup fitToHeight="1" fitToWidth="1" horizontalDpi="300" verticalDpi="3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zoomScale="120" zoomScaleNormal="120" zoomScalePageLayoutView="0" workbookViewId="0" topLeftCell="A1">
      <selection activeCell="D42" sqref="D42:G42"/>
    </sheetView>
  </sheetViews>
  <sheetFormatPr defaultColWidth="9.140625" defaultRowHeight="15"/>
  <cols>
    <col min="1" max="1" width="9.140625" style="2" customWidth="1"/>
    <col min="2" max="2" width="6.7109375" style="2" customWidth="1"/>
    <col min="3" max="3" width="22.421875" style="2" customWidth="1"/>
    <col min="4" max="8" width="18.421875" style="2" customWidth="1"/>
    <col min="9" max="16384" width="9.140625" style="2" customWidth="1"/>
  </cols>
  <sheetData>
    <row r="1" ht="15">
      <c r="A1" s="5" t="s">
        <v>0</v>
      </c>
    </row>
    <row r="3" ht="15">
      <c r="B3" s="9" t="s">
        <v>42</v>
      </c>
    </row>
    <row r="5" ht="31.5" customHeight="1">
      <c r="B5" s="10" t="s">
        <v>43</v>
      </c>
    </row>
    <row r="7" spans="3:5" ht="18">
      <c r="C7" s="9" t="s">
        <v>44</v>
      </c>
      <c r="E7" s="14">
        <v>0.15</v>
      </c>
    </row>
    <row r="9" ht="15">
      <c r="C9" s="9" t="s">
        <v>45</v>
      </c>
    </row>
    <row r="10" ht="15">
      <c r="C10" s="2">
        <v>42032000</v>
      </c>
    </row>
    <row r="12" spans="2:7" ht="32.25" customHeight="1">
      <c r="B12" s="13" t="s">
        <v>46</v>
      </c>
      <c r="C12" s="13" t="s">
        <v>47</v>
      </c>
      <c r="D12" s="13" t="s">
        <v>48</v>
      </c>
      <c r="E12" s="13" t="s">
        <v>49</v>
      </c>
      <c r="F12" s="13" t="s">
        <v>50</v>
      </c>
      <c r="G12" s="13" t="s">
        <v>51</v>
      </c>
    </row>
    <row r="13" spans="2:7" ht="15">
      <c r="B13" s="11">
        <v>1</v>
      </c>
      <c r="C13" s="11">
        <v>120000000</v>
      </c>
      <c r="D13" s="11">
        <f>C10</f>
        <v>42032000</v>
      </c>
      <c r="E13" s="11">
        <f>C13*E7</f>
        <v>18000000</v>
      </c>
      <c r="F13" s="11">
        <f>D13-E13</f>
        <v>24032000</v>
      </c>
      <c r="G13" s="11">
        <f>C13-F13</f>
        <v>95968000</v>
      </c>
    </row>
    <row r="14" spans="2:7" s="9" customFormat="1" ht="15">
      <c r="B14" s="11">
        <v>2</v>
      </c>
      <c r="C14" s="11">
        <f>G13</f>
        <v>95968000</v>
      </c>
      <c r="D14" s="11">
        <f>C10</f>
        <v>42032000</v>
      </c>
      <c r="E14" s="11">
        <f>C14*E7</f>
        <v>14395200</v>
      </c>
      <c r="F14" s="11">
        <f>D14-E14</f>
        <v>27636800</v>
      </c>
      <c r="G14" s="11">
        <f>C14-F14</f>
        <v>68331200</v>
      </c>
    </row>
    <row r="15" spans="2:7" s="9" customFormat="1" ht="15">
      <c r="B15" s="11">
        <v>3</v>
      </c>
      <c r="C15" s="11">
        <f>G14</f>
        <v>68331200</v>
      </c>
      <c r="D15" s="11">
        <f>C10</f>
        <v>42032000</v>
      </c>
      <c r="E15" s="11">
        <f>C15*E7</f>
        <v>10249680</v>
      </c>
      <c r="F15" s="11">
        <f>D15-E15</f>
        <v>31782320</v>
      </c>
      <c r="G15" s="11">
        <f>C15-F15</f>
        <v>36548880</v>
      </c>
    </row>
    <row r="16" spans="2:7" s="9" customFormat="1" ht="15">
      <c r="B16" s="11">
        <v>4</v>
      </c>
      <c r="C16" s="11">
        <f>G15</f>
        <v>36548880</v>
      </c>
      <c r="D16" s="11">
        <f>C10</f>
        <v>42032000</v>
      </c>
      <c r="E16" s="11">
        <f>C16*E7</f>
        <v>5482332</v>
      </c>
      <c r="F16" s="11">
        <f>D16-E16</f>
        <v>36549668</v>
      </c>
      <c r="G16" s="11">
        <v>0</v>
      </c>
    </row>
    <row r="19" ht="15">
      <c r="E19" s="15" t="s">
        <v>52</v>
      </c>
    </row>
    <row r="20" ht="15">
      <c r="E20" s="15" t="s">
        <v>53</v>
      </c>
    </row>
    <row r="21" ht="15">
      <c r="E21" s="15" t="s">
        <v>55</v>
      </c>
    </row>
    <row r="22" spans="5:7" ht="15">
      <c r="E22" s="14"/>
      <c r="F22" s="14"/>
      <c r="G22" s="14"/>
    </row>
    <row r="23" spans="2:7" ht="45" customHeight="1">
      <c r="B23" s="20" t="s">
        <v>54</v>
      </c>
      <c r="C23" s="21"/>
      <c r="D23" s="16">
        <v>2015</v>
      </c>
      <c r="E23" s="16">
        <v>2016</v>
      </c>
      <c r="F23" s="16">
        <v>2017</v>
      </c>
      <c r="G23" s="16">
        <v>2018</v>
      </c>
    </row>
    <row r="24" spans="2:7" ht="15">
      <c r="B24" s="12" t="s">
        <v>56</v>
      </c>
      <c r="C24" s="12"/>
      <c r="D24" s="11">
        <v>350000000</v>
      </c>
      <c r="E24" s="11">
        <f>D24*(1+0.3)</f>
        <v>455000000</v>
      </c>
      <c r="F24" s="11">
        <f>E24*(1+0.3)</f>
        <v>591500000</v>
      </c>
      <c r="G24" s="11">
        <f>F24*(1+0.3)</f>
        <v>768950000</v>
      </c>
    </row>
    <row r="25" spans="2:7" ht="15">
      <c r="B25" s="12" t="s">
        <v>57</v>
      </c>
      <c r="C25" s="12"/>
      <c r="D25" s="11"/>
      <c r="E25" s="11"/>
      <c r="F25" s="11"/>
      <c r="G25" s="11"/>
    </row>
    <row r="26" spans="2:7" ht="15">
      <c r="B26" s="11"/>
      <c r="C26" s="12" t="s">
        <v>58</v>
      </c>
      <c r="D26" s="11">
        <v>17000000</v>
      </c>
      <c r="E26" s="11">
        <f>D26*(1+0.3)</f>
        <v>22100000</v>
      </c>
      <c r="F26" s="11">
        <f>E26*(1+0.3)</f>
        <v>28730000</v>
      </c>
      <c r="G26" s="11">
        <f>F26*(1+0.3)</f>
        <v>37349000</v>
      </c>
    </row>
    <row r="27" spans="2:7" ht="15">
      <c r="B27" s="11"/>
      <c r="C27" s="12" t="s">
        <v>59</v>
      </c>
      <c r="D27" s="11">
        <f>D24*0.6</f>
        <v>210000000</v>
      </c>
      <c r="E27" s="11">
        <f>E24*0.6</f>
        <v>273000000</v>
      </c>
      <c r="F27" s="11">
        <f>F24*0.6</f>
        <v>354900000</v>
      </c>
      <c r="G27" s="11">
        <f>G24*0.6</f>
        <v>461370000</v>
      </c>
    </row>
    <row r="28" spans="2:7" ht="15">
      <c r="B28" s="11"/>
      <c r="C28" s="12" t="s">
        <v>60</v>
      </c>
      <c r="D28" s="11">
        <v>30000000</v>
      </c>
      <c r="E28" s="11">
        <v>30000000</v>
      </c>
      <c r="F28" s="11">
        <v>30000000</v>
      </c>
      <c r="G28" s="11">
        <v>30000000</v>
      </c>
    </row>
    <row r="29" spans="2:7" ht="15">
      <c r="B29" s="12" t="s">
        <v>61</v>
      </c>
      <c r="C29" s="11"/>
      <c r="D29" s="11">
        <f>SUM(D26:D28)</f>
        <v>257000000</v>
      </c>
      <c r="E29" s="11">
        <f>SUM(E26:E28)</f>
        <v>325100000</v>
      </c>
      <c r="F29" s="11">
        <f>SUM(F26:F28)</f>
        <v>413630000</v>
      </c>
      <c r="G29" s="11">
        <f>SUM(G26:G28)</f>
        <v>528719000</v>
      </c>
    </row>
    <row r="30" spans="2:7" ht="15">
      <c r="B30" s="12" t="s">
        <v>62</v>
      </c>
      <c r="C30" s="11"/>
      <c r="D30" s="11">
        <f>D24-D29</f>
        <v>93000000</v>
      </c>
      <c r="E30" s="11">
        <f>E24-E29</f>
        <v>129900000</v>
      </c>
      <c r="F30" s="11">
        <f>F24-F29</f>
        <v>177870000</v>
      </c>
      <c r="G30" s="11">
        <f>G24-G29</f>
        <v>240231000</v>
      </c>
    </row>
    <row r="31" spans="2:7" ht="15">
      <c r="B31" s="12" t="s">
        <v>63</v>
      </c>
      <c r="C31" s="11"/>
      <c r="D31" s="11">
        <f>E13</f>
        <v>18000000</v>
      </c>
      <c r="E31" s="11">
        <f>E14</f>
        <v>14395200</v>
      </c>
      <c r="F31" s="11">
        <f>E15</f>
        <v>10249680</v>
      </c>
      <c r="G31" s="11">
        <f>E16</f>
        <v>5482332</v>
      </c>
    </row>
    <row r="32" spans="2:7" ht="15">
      <c r="B32" s="12" t="s">
        <v>64</v>
      </c>
      <c r="C32" s="11"/>
      <c r="D32" s="11">
        <f>D30-D31</f>
        <v>75000000</v>
      </c>
      <c r="E32" s="11">
        <f>E30-E31</f>
        <v>115504800</v>
      </c>
      <c r="F32" s="11">
        <f>F30-F31</f>
        <v>167620320</v>
      </c>
      <c r="G32" s="11">
        <f>G30-G31</f>
        <v>234748668</v>
      </c>
    </row>
    <row r="33" spans="2:7" s="9" customFormat="1" ht="15">
      <c r="B33" s="12" t="s">
        <v>65</v>
      </c>
      <c r="C33" s="11"/>
      <c r="D33" s="11">
        <f>D32*0.25</f>
        <v>18750000</v>
      </c>
      <c r="E33" s="11">
        <f>E32*0.25</f>
        <v>28876200</v>
      </c>
      <c r="F33" s="11">
        <f>F32*0.25</f>
        <v>41905080</v>
      </c>
      <c r="G33" s="11">
        <f>G32*0.25</f>
        <v>58687167</v>
      </c>
    </row>
    <row r="34" spans="2:7" s="9" customFormat="1" ht="15">
      <c r="B34" s="12" t="s">
        <v>66</v>
      </c>
      <c r="C34" s="11"/>
      <c r="D34" s="11">
        <f>D32-D33</f>
        <v>56250000</v>
      </c>
      <c r="E34" s="11">
        <f>E32-E33</f>
        <v>86628600</v>
      </c>
      <c r="F34" s="11">
        <f>F32-F33</f>
        <v>125715240</v>
      </c>
      <c r="G34" s="11">
        <f>G32-G33</f>
        <v>176061501</v>
      </c>
    </row>
    <row r="35" spans="2:7" s="9" customFormat="1" ht="15">
      <c r="B35" s="12" t="s">
        <v>67</v>
      </c>
      <c r="C35" s="11"/>
      <c r="D35" s="11">
        <f>D34*0.3</f>
        <v>16875000</v>
      </c>
      <c r="E35" s="11">
        <f>E34*0.3</f>
        <v>25988580</v>
      </c>
      <c r="F35" s="11">
        <f>F34*0.3</f>
        <v>37714572</v>
      </c>
      <c r="G35" s="11">
        <f>G34*0.3</f>
        <v>52818450.3</v>
      </c>
    </row>
    <row r="38" spans="2:7" ht="15">
      <c r="B38" s="9"/>
      <c r="C38" s="9"/>
      <c r="D38" s="9"/>
      <c r="E38" s="15" t="s">
        <v>52</v>
      </c>
      <c r="F38" s="9"/>
      <c r="G38" s="9"/>
    </row>
    <row r="39" spans="2:7" ht="15">
      <c r="B39" s="9"/>
      <c r="C39" s="9"/>
      <c r="D39" s="9"/>
      <c r="E39" s="15" t="s">
        <v>68</v>
      </c>
      <c r="F39" s="9"/>
      <c r="G39" s="9"/>
    </row>
    <row r="40" spans="2:7" ht="15">
      <c r="B40" s="9"/>
      <c r="C40" s="9"/>
      <c r="D40" s="9"/>
      <c r="E40" s="23" t="s">
        <v>104</v>
      </c>
      <c r="F40" s="9"/>
      <c r="G40" s="9"/>
    </row>
    <row r="41" spans="2:7" ht="15">
      <c r="B41" s="9"/>
      <c r="C41" s="9"/>
      <c r="D41" s="9"/>
      <c r="E41" s="14"/>
      <c r="F41" s="14"/>
      <c r="G41" s="14"/>
    </row>
    <row r="42" spans="2:7" ht="15">
      <c r="B42" s="20" t="s">
        <v>54</v>
      </c>
      <c r="C42" s="21"/>
      <c r="D42" s="16">
        <v>2015</v>
      </c>
      <c r="E42" s="16">
        <v>2016</v>
      </c>
      <c r="F42" s="16">
        <v>2017</v>
      </c>
      <c r="G42" s="16">
        <v>2018</v>
      </c>
    </row>
    <row r="43" spans="2:7" ht="15">
      <c r="B43" s="12" t="s">
        <v>69</v>
      </c>
      <c r="C43" s="12"/>
      <c r="D43" s="11">
        <v>65000000</v>
      </c>
      <c r="E43" s="11">
        <f>D51</f>
        <v>110343000</v>
      </c>
      <c r="F43" s="11">
        <f>E51</f>
        <v>173346220</v>
      </c>
      <c r="G43" s="11">
        <f>F51</f>
        <v>259564568</v>
      </c>
    </row>
    <row r="44" spans="2:7" ht="15">
      <c r="B44" s="12" t="s">
        <v>66</v>
      </c>
      <c r="C44" s="12"/>
      <c r="D44" s="11">
        <f>D34</f>
        <v>56250000</v>
      </c>
      <c r="E44" s="11">
        <f>E34</f>
        <v>86628600</v>
      </c>
      <c r="F44" s="11">
        <f>F34</f>
        <v>125715240</v>
      </c>
      <c r="G44" s="11">
        <f>G34</f>
        <v>176061501</v>
      </c>
    </row>
    <row r="45" spans="2:7" s="9" customFormat="1" ht="15">
      <c r="B45" s="12" t="s">
        <v>70</v>
      </c>
      <c r="C45" s="12"/>
      <c r="D45" s="11">
        <f>D28</f>
        <v>30000000</v>
      </c>
      <c r="E45" s="11">
        <f>E28</f>
        <v>30000000</v>
      </c>
      <c r="F45" s="11">
        <f>F28</f>
        <v>30000000</v>
      </c>
      <c r="G45" s="11">
        <f>G28</f>
        <v>30000000</v>
      </c>
    </row>
    <row r="46" spans="2:7" s="9" customFormat="1" ht="15">
      <c r="B46" s="12" t="s">
        <v>71</v>
      </c>
      <c r="C46" s="12"/>
      <c r="D46" s="11">
        <f>D43+D44+D45</f>
        <v>151250000</v>
      </c>
      <c r="E46" s="11">
        <f>E43+E44+E45</f>
        <v>226971600</v>
      </c>
      <c r="F46" s="11">
        <f>F43+F44+F45</f>
        <v>329061460</v>
      </c>
      <c r="G46" s="11">
        <f>G43+G44+G45</f>
        <v>465626069</v>
      </c>
    </row>
    <row r="47" spans="2:7" s="9" customFormat="1" ht="15">
      <c r="B47" s="12" t="s">
        <v>72</v>
      </c>
      <c r="C47" s="12"/>
      <c r="D47" s="11"/>
      <c r="E47" s="11"/>
      <c r="F47" s="11"/>
      <c r="G47" s="11"/>
    </row>
    <row r="48" spans="2:7" s="9" customFormat="1" ht="15">
      <c r="B48" s="12"/>
      <c r="C48" s="12" t="s">
        <v>73</v>
      </c>
      <c r="D48" s="11">
        <f>F13</f>
        <v>24032000</v>
      </c>
      <c r="E48" s="11">
        <f>F14</f>
        <v>27636800</v>
      </c>
      <c r="F48" s="11">
        <f>F15</f>
        <v>31782320</v>
      </c>
      <c r="G48" s="11">
        <f>F16</f>
        <v>36549668</v>
      </c>
    </row>
    <row r="49" spans="2:7" s="9" customFormat="1" ht="15">
      <c r="B49" s="12"/>
      <c r="C49" s="12" t="s">
        <v>74</v>
      </c>
      <c r="D49" s="11">
        <f>D35</f>
        <v>16875000</v>
      </c>
      <c r="E49" s="11">
        <f>E35</f>
        <v>25988580</v>
      </c>
      <c r="F49" s="11">
        <f>F35</f>
        <v>37714572</v>
      </c>
      <c r="G49" s="11">
        <f>G35</f>
        <v>52818450.3</v>
      </c>
    </row>
    <row r="50" spans="2:7" s="9" customFormat="1" ht="15">
      <c r="B50" s="12" t="s">
        <v>75</v>
      </c>
      <c r="C50" s="12"/>
      <c r="D50" s="11">
        <f>SUM(D48:D49)</f>
        <v>40907000</v>
      </c>
      <c r="E50" s="11">
        <f>SUM(E48:E49)</f>
        <v>53625380</v>
      </c>
      <c r="F50" s="11">
        <f>SUM(F48:F49)</f>
        <v>69496892</v>
      </c>
      <c r="G50" s="11">
        <f>SUM(G48:G49)</f>
        <v>89368118.3</v>
      </c>
    </row>
    <row r="51" spans="2:7" s="9" customFormat="1" ht="15">
      <c r="B51" s="12" t="s">
        <v>76</v>
      </c>
      <c r="C51" s="12"/>
      <c r="D51" s="11">
        <f>D46-D50</f>
        <v>110343000</v>
      </c>
      <c r="E51" s="11">
        <f>E46-E50</f>
        <v>173346220</v>
      </c>
      <c r="F51" s="11">
        <f>F46-F50</f>
        <v>259564568</v>
      </c>
      <c r="G51" s="11">
        <f>G46-G50</f>
        <v>376257950.7</v>
      </c>
    </row>
  </sheetData>
  <sheetProtection/>
  <mergeCells count="2">
    <mergeCell ref="B23:C23"/>
    <mergeCell ref="B42:C42"/>
  </mergeCells>
  <printOptions/>
  <pageMargins left="0.25" right="0.37" top="0.41" bottom="0.49" header="0.3" footer="0.3"/>
  <pageSetup fitToHeight="1" fitToWidth="1" horizontalDpi="600" verticalDpi="600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5"/>
  <sheetViews>
    <sheetView tabSelected="1" zoomScale="130" zoomScaleNormal="130" zoomScalePageLayoutView="0" workbookViewId="0" topLeftCell="A1">
      <selection activeCell="A26" sqref="A26"/>
    </sheetView>
  </sheetViews>
  <sheetFormatPr defaultColWidth="9.140625" defaultRowHeight="15"/>
  <cols>
    <col min="1" max="1" width="9.140625" style="6" customWidth="1"/>
    <col min="2" max="2" width="23.140625" style="6" customWidth="1"/>
    <col min="3" max="3" width="18.421875" style="6" customWidth="1"/>
    <col min="4" max="8" width="9.140625" style="6" customWidth="1"/>
    <col min="9" max="9" width="10.140625" style="6" customWidth="1"/>
    <col min="10" max="16384" width="9.140625" style="6" customWidth="1"/>
  </cols>
  <sheetData>
    <row r="1" ht="15">
      <c r="A1" s="4" t="s">
        <v>3</v>
      </c>
    </row>
    <row r="2" ht="15">
      <c r="A2" s="17" t="s">
        <v>77</v>
      </c>
    </row>
    <row r="3" ht="15">
      <c r="A3" s="22" t="s">
        <v>105</v>
      </c>
    </row>
    <row r="4" ht="15">
      <c r="A4" s="18" t="s">
        <v>78</v>
      </c>
    </row>
    <row r="6" spans="1:2" ht="15">
      <c r="A6" s="6">
        <v>1</v>
      </c>
      <c r="B6" s="18" t="s">
        <v>100</v>
      </c>
    </row>
    <row r="7" ht="15">
      <c r="B7" s="18" t="s">
        <v>79</v>
      </c>
    </row>
    <row r="8" spans="1:2" ht="15">
      <c r="A8" s="6">
        <v>2</v>
      </c>
      <c r="B8" s="18" t="s">
        <v>80</v>
      </c>
    </row>
    <row r="9" ht="15">
      <c r="B9" s="18" t="s">
        <v>81</v>
      </c>
    </row>
    <row r="10" spans="1:2" ht="15">
      <c r="A10" s="6">
        <v>3</v>
      </c>
      <c r="B10" s="18" t="s">
        <v>82</v>
      </c>
    </row>
    <row r="11" spans="1:2" ht="15">
      <c r="A11" s="6">
        <v>4</v>
      </c>
      <c r="B11" s="19" t="s">
        <v>83</v>
      </c>
    </row>
    <row r="12" ht="15">
      <c r="B12" s="19" t="s">
        <v>84</v>
      </c>
    </row>
    <row r="13" spans="1:2" ht="15">
      <c r="A13" s="6">
        <v>5</v>
      </c>
      <c r="B13" s="19" t="s">
        <v>101</v>
      </c>
    </row>
    <row r="14" ht="15">
      <c r="B14" s="19" t="s">
        <v>85</v>
      </c>
    </row>
    <row r="15" ht="15">
      <c r="B15" s="19" t="s">
        <v>86</v>
      </c>
    </row>
    <row r="16" spans="1:2" ht="15">
      <c r="A16" s="6">
        <v>6</v>
      </c>
      <c r="B16" s="19" t="s">
        <v>88</v>
      </c>
    </row>
    <row r="17" ht="15">
      <c r="B17" s="19" t="s">
        <v>87</v>
      </c>
    </row>
    <row r="18" spans="1:2" ht="15">
      <c r="A18" s="6">
        <v>7</v>
      </c>
      <c r="B18" s="19" t="s">
        <v>102</v>
      </c>
    </row>
    <row r="19" ht="15">
      <c r="B19" s="19" t="s">
        <v>89</v>
      </c>
    </row>
    <row r="20" ht="15">
      <c r="B20" s="19" t="s">
        <v>90</v>
      </c>
    </row>
    <row r="21" spans="1:2" ht="15">
      <c r="A21" s="6">
        <v>8</v>
      </c>
      <c r="B21" s="19" t="s">
        <v>91</v>
      </c>
    </row>
    <row r="22" spans="1:2" ht="15">
      <c r="A22" s="6">
        <v>9</v>
      </c>
      <c r="B22" s="19" t="s">
        <v>92</v>
      </c>
    </row>
    <row r="24" ht="15">
      <c r="A24" s="19" t="s">
        <v>93</v>
      </c>
    </row>
    <row r="25" ht="15">
      <c r="A25" s="22" t="s">
        <v>103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pavilion</cp:lastModifiedBy>
  <cp:lastPrinted>2010-01-16T04:01:52Z</cp:lastPrinted>
  <dcterms:created xsi:type="dcterms:W3CDTF">2009-10-03T03:46:27Z</dcterms:created>
  <dcterms:modified xsi:type="dcterms:W3CDTF">2016-03-08T02:17:11Z</dcterms:modified>
  <cp:category/>
  <cp:version/>
  <cp:contentType/>
  <cp:contentStatus/>
</cp:coreProperties>
</file>