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Rumus" sheetId="1" r:id="rId1"/>
    <sheet name="Soal Ang Penjualan" sheetId="2" r:id="rId2"/>
    <sheet name="Jawab" sheetId="3" r:id="rId3"/>
  </sheets>
  <definedNames/>
  <calcPr fullCalcOnLoad="1"/>
</workbook>
</file>

<file path=xl/sharedStrings.xml><?xml version="1.0" encoding="utf-8"?>
<sst xmlns="http://schemas.openxmlformats.org/spreadsheetml/2006/main" count="217" uniqueCount="98">
  <si>
    <t>Rumus-rumus yang dapat digunakan</t>
  </si>
  <si>
    <t>n</t>
  </si>
  <si>
    <t>b =</t>
  </si>
  <si>
    <t>Tahun</t>
  </si>
  <si>
    <t>Analisis data kuantitatif dimaksudkan untuk memperhitungkan besarnya pengaruh secara kuantitatif dari perubahan kejadian</t>
  </si>
  <si>
    <t>terhadap kejadian lainnya. Perubahan kejadian dapat dinyatakan dengan perubahan nilai variabel</t>
  </si>
  <si>
    <t>Analisis Regresi Sederhana (simple regression analysis):</t>
  </si>
  <si>
    <t>Analisis yang digunakan untuk menganalisis suatu variabel terikat (Y) dengan menggunakan satu variabel bebas (X).</t>
  </si>
  <si>
    <t>Variabel bebas yang dipilih adalah yang mempunyai hubungan (korelasi) dengan variabel terikat. Untuk mengetahui bahwa</t>
  </si>
  <si>
    <t>variabel bebas (X) yang dipilih mempunyai korelasi dengan variabel terikat (Y) dapat digunakan analisis korelasi.</t>
  </si>
  <si>
    <t>Analisa Korelasi (correlation analysis):</t>
  </si>
  <si>
    <t>Adalah analisis yang digunakan untuk mengetahui hubungan sebab akibat antara beberapa variabel. Perubahan variabel terikat</t>
  </si>
  <si>
    <t>ditentukan oleh faktor lain. Faktor lain tersebut dapat terdiri atas 1 faktor atau lebih. Faktor lain yang hanya 1 berarti variabel</t>
  </si>
  <si>
    <t>bebasnya hanya 1 dan menggunakan analisis regresi sederhana.</t>
  </si>
  <si>
    <t>Bila faktor lain lebih dari 1 berarti variabel bebasnya berganda dan menggunakan analisis regresi berganda</t>
  </si>
  <si>
    <t>Analisis korelasi berupa metode kuadrat terkecil:</t>
  </si>
  <si>
    <t>Y = a + bX</t>
  </si>
  <si>
    <t>n ΣXY - ΣX ΣY</t>
  </si>
  <si>
    <t>------------------</t>
  </si>
  <si>
    <t>n =</t>
  </si>
  <si>
    <t>jumlah data yang dianalisis</t>
  </si>
  <si>
    <t>a =</t>
  </si>
  <si>
    <t>jumlah pasang observasi = nilai konstan</t>
  </si>
  <si>
    <t>koefisien regresi</t>
  </si>
  <si>
    <t>ΣY - bΣY</t>
  </si>
  <si>
    <t>a=</t>
  </si>
  <si>
    <r>
      <t>n ΣX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>-(ΣX)</t>
    </r>
    <r>
      <rPr>
        <vertAlign val="superscript"/>
        <sz val="11"/>
        <color indexed="8"/>
        <rFont val="Calibri"/>
        <family val="2"/>
      </rPr>
      <t>2</t>
    </r>
  </si>
  <si>
    <t>Penjualan</t>
  </si>
  <si>
    <t>Tahun 2011, 2012, 2013, 2014, 2015</t>
  </si>
  <si>
    <t>(dalam botol)</t>
  </si>
  <si>
    <t>I</t>
  </si>
  <si>
    <t>II</t>
  </si>
  <si>
    <t>III</t>
  </si>
  <si>
    <t>IV</t>
  </si>
  <si>
    <t>Setahun</t>
  </si>
  <si>
    <t>Triwulan</t>
  </si>
  <si>
    <t>Jumlah</t>
  </si>
  <si>
    <t>Rata-rata</t>
  </si>
  <si>
    <t>%</t>
  </si>
  <si>
    <t>Perusahaan Madu Asli mempunyai data penjualan sbb.:</t>
  </si>
  <si>
    <t>Perusahaan Madu Asli</t>
  </si>
  <si>
    <t xml:space="preserve">Daerah penjualan, yaitu Jakarta (Jkt) dan Surabaya (Sby) dengan perbandingan 2:1 </t>
  </si>
  <si>
    <t>Harga jual per botol madu:</t>
  </si>
  <si>
    <t>Madu Sehat</t>
  </si>
  <si>
    <t>Madu Stamina</t>
  </si>
  <si>
    <t>Madu Anak</t>
  </si>
  <si>
    <t>Jakarta</t>
  </si>
  <si>
    <t>Surabaya</t>
  </si>
  <si>
    <t>Distribusi penjualan tiap jenis produk ditaksir untuk Madu Sehat sebanyak 50%, Madu Stamina</t>
  </si>
  <si>
    <t>30%, dan Madu Anak 20%</t>
  </si>
  <si>
    <t>Penjualan (Y)</t>
  </si>
  <si>
    <t>X</t>
  </si>
  <si>
    <t>XY</t>
  </si>
  <si>
    <t>Σ</t>
  </si>
  <si>
    <t>5 x 1,620 - 10 x 760</t>
  </si>
  <si>
    <t>------------------------</t>
  </si>
  <si>
    <t>=</t>
  </si>
  <si>
    <r>
      <t>X</t>
    </r>
    <r>
      <rPr>
        <b/>
        <vertAlign val="superscript"/>
        <sz val="11"/>
        <color indexed="8"/>
        <rFont val="Calibri"/>
        <family val="2"/>
      </rPr>
      <t>2</t>
    </r>
  </si>
  <si>
    <r>
      <t>5 x 30 - (10)</t>
    </r>
    <r>
      <rPr>
        <vertAlign val="superscript"/>
        <sz val="11"/>
        <color indexed="8"/>
        <rFont val="Calibri"/>
        <family val="2"/>
      </rPr>
      <t>2</t>
    </r>
  </si>
  <si>
    <t>Analisis korelasi berupa metode trend garis lurus:</t>
  </si>
  <si>
    <t>ΣY</t>
  </si>
  <si>
    <t>-</t>
  </si>
  <si>
    <r>
      <t xml:space="preserve">b </t>
    </r>
    <r>
      <rPr>
        <sz val="11"/>
        <color indexed="8"/>
        <rFont val="Calibri"/>
        <family val="2"/>
      </rPr>
      <t>{ ΣX / n}</t>
    </r>
  </si>
  <si>
    <t xml:space="preserve">            -</t>
  </si>
  <si>
    <t>Ramalan Penjualan menggunakan metode kuadrat terkecil:</t>
  </si>
  <si>
    <t xml:space="preserve">      -</t>
  </si>
  <si>
    <r>
      <t xml:space="preserve">10  </t>
    </r>
    <r>
      <rPr>
        <sz val="11"/>
        <color indexed="8"/>
        <rFont val="Calibri"/>
        <family val="2"/>
      </rPr>
      <t>{ 10 / 5} =</t>
    </r>
  </si>
  <si>
    <t xml:space="preserve">Persamaan tren garis lurus </t>
  </si>
  <si>
    <t>Y = a + b X</t>
  </si>
  <si>
    <t>Y = 132 + 10 X</t>
  </si>
  <si>
    <t>Ramalan Penjualan tahun 2016:</t>
  </si>
  <si>
    <t>132 + 10 x 5 = 182</t>
  </si>
  <si>
    <t>2/3 x 182 =</t>
  </si>
  <si>
    <t>1/3 x 182 =</t>
  </si>
  <si>
    <t>botol</t>
  </si>
  <si>
    <t>Ramalan Penjualan tahun 2016 per triwulan (Rp):</t>
  </si>
  <si>
    <t>Triwulan I:</t>
  </si>
  <si>
    <t>Jml Penjualan</t>
  </si>
  <si>
    <t>Pjualn triwulan</t>
  </si>
  <si>
    <t>Rp</t>
  </si>
  <si>
    <t>Rp / botol</t>
  </si>
  <si>
    <t>Total Penjualan</t>
  </si>
  <si>
    <t>Jml Botol</t>
  </si>
  <si>
    <t>Triwulan II:</t>
  </si>
  <si>
    <t>Triwulan III:</t>
  </si>
  <si>
    <t>Triwulan IV:</t>
  </si>
  <si>
    <t>Buatlah Anggaran Penjualan tahun 2016!</t>
  </si>
  <si>
    <t xml:space="preserve">Total Triwulan I s/d IV di Jakarta dengan jumlah penjualan 121 unit = </t>
  </si>
  <si>
    <t xml:space="preserve">Total Triwulan I s/d IV di Surabaya dengan jumlah penjualan 61 unit = </t>
  </si>
  <si>
    <t>Anggaran Penjualan</t>
  </si>
  <si>
    <t>Tahun 2016</t>
  </si>
  <si>
    <t>Daerah Penjualan dan Jenis Madu</t>
  </si>
  <si>
    <t>Botol</t>
  </si>
  <si>
    <t>Jakarta:</t>
  </si>
  <si>
    <t>Total 1</t>
  </si>
  <si>
    <t>Total 2</t>
  </si>
  <si>
    <t>Total 1 + 2</t>
  </si>
  <si>
    <t>170 s/d 173</t>
  </si>
</sst>
</file>

<file path=xl/styles.xml><?xml version="1.0" encoding="utf-8"?>
<styleSheet xmlns="http://schemas.openxmlformats.org/spreadsheetml/2006/main">
  <numFmts count="1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left"/>
    </xf>
    <xf numFmtId="0" fontId="37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171" fontId="0" fillId="0" borderId="0" xfId="42" applyNumberFormat="1" applyFont="1" applyAlignment="1">
      <alignment horizontal="center"/>
    </xf>
    <xf numFmtId="171" fontId="0" fillId="0" borderId="0" xfId="42" applyNumberFormat="1" applyFont="1" applyAlignment="1" quotePrefix="1">
      <alignment horizontal="center"/>
    </xf>
    <xf numFmtId="171" fontId="0" fillId="0" borderId="10" xfId="42" applyNumberFormat="1" applyFont="1" applyBorder="1" applyAlignment="1">
      <alignment horizontal="center"/>
    </xf>
    <xf numFmtId="171" fontId="0" fillId="0" borderId="11" xfId="42" applyNumberFormat="1" applyFont="1" applyBorder="1" applyAlignment="1">
      <alignment horizontal="center"/>
    </xf>
    <xf numFmtId="0" fontId="0" fillId="0" borderId="12" xfId="42" applyNumberFormat="1" applyFont="1" applyBorder="1" applyAlignment="1">
      <alignment horizontal="center"/>
    </xf>
    <xf numFmtId="0" fontId="0" fillId="0" borderId="13" xfId="42" applyNumberFormat="1" applyFont="1" applyBorder="1" applyAlignment="1">
      <alignment horizontal="center"/>
    </xf>
    <xf numFmtId="171" fontId="0" fillId="0" borderId="14" xfId="42" applyNumberFormat="1" applyFont="1" applyBorder="1" applyAlignment="1">
      <alignment horizontal="center"/>
    </xf>
    <xf numFmtId="171" fontId="0" fillId="0" borderId="0" xfId="42" applyNumberFormat="1" applyFont="1" applyBorder="1" applyAlignment="1">
      <alignment/>
    </xf>
    <xf numFmtId="171" fontId="0" fillId="0" borderId="15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0" fontId="0" fillId="0" borderId="16" xfId="42" applyNumberFormat="1" applyFont="1" applyBorder="1" applyAlignment="1">
      <alignment horizontal="center"/>
    </xf>
    <xf numFmtId="171" fontId="0" fillId="0" borderId="17" xfId="42" applyNumberFormat="1" applyFont="1" applyBorder="1" applyAlignment="1">
      <alignment/>
    </xf>
    <xf numFmtId="171" fontId="0" fillId="0" borderId="16" xfId="42" applyNumberFormat="1" applyFont="1" applyBorder="1" applyAlignment="1">
      <alignment/>
    </xf>
    <xf numFmtId="171" fontId="0" fillId="0" borderId="11" xfId="42" applyNumberFormat="1" applyFont="1" applyBorder="1" applyAlignment="1">
      <alignment horizontal="center"/>
    </xf>
    <xf numFmtId="171" fontId="0" fillId="0" borderId="18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9" xfId="42" applyNumberFormat="1" applyFont="1" applyBorder="1" applyAlignment="1">
      <alignment horizontal="center"/>
    </xf>
    <xf numFmtId="10" fontId="0" fillId="0" borderId="20" xfId="57" applyNumberFormat="1" applyFont="1" applyBorder="1" applyAlignment="1">
      <alignment/>
    </xf>
    <xf numFmtId="10" fontId="0" fillId="0" borderId="19" xfId="57" applyNumberFormat="1" applyFont="1" applyBorder="1" applyAlignment="1">
      <alignment/>
    </xf>
    <xf numFmtId="9" fontId="0" fillId="0" borderId="19" xfId="57" applyNumberFormat="1" applyFont="1" applyBorder="1" applyAlignment="1">
      <alignment/>
    </xf>
    <xf numFmtId="171" fontId="0" fillId="0" borderId="0" xfId="42" applyNumberFormat="1" applyFont="1" applyAlignment="1">
      <alignment/>
    </xf>
    <xf numFmtId="171" fontId="0" fillId="0" borderId="0" xfId="42" applyNumberFormat="1" applyFont="1" applyAlignment="1">
      <alignment horizontal="center"/>
    </xf>
    <xf numFmtId="171" fontId="35" fillId="0" borderId="0" xfId="42" applyNumberFormat="1" applyFont="1" applyAlignment="1">
      <alignment/>
    </xf>
    <xf numFmtId="171" fontId="0" fillId="0" borderId="11" xfId="42" applyNumberFormat="1" applyFont="1" applyBorder="1" applyAlignment="1">
      <alignment/>
    </xf>
    <xf numFmtId="171" fontId="35" fillId="0" borderId="0" xfId="42" applyNumberFormat="1" applyFont="1" applyAlignment="1">
      <alignment horizontal="center"/>
    </xf>
    <xf numFmtId="171" fontId="35" fillId="0" borderId="11" xfId="42" applyNumberFormat="1" applyFont="1" applyBorder="1" applyAlignment="1">
      <alignment horizontal="center"/>
    </xf>
    <xf numFmtId="171" fontId="0" fillId="0" borderId="21" xfId="42" applyNumberFormat="1" applyFont="1" applyBorder="1" applyAlignment="1">
      <alignment/>
    </xf>
    <xf numFmtId="0" fontId="0" fillId="0" borderId="0" xfId="42" applyNumberFormat="1" applyFont="1" applyBorder="1" applyAlignment="1">
      <alignment/>
    </xf>
    <xf numFmtId="0" fontId="0" fillId="0" borderId="13" xfId="42" applyNumberFormat="1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0" fillId="0" borderId="22" xfId="42" applyNumberFormat="1" applyFont="1" applyBorder="1" applyAlignment="1">
      <alignment/>
    </xf>
    <xf numFmtId="171" fontId="0" fillId="0" borderId="0" xfId="42" applyNumberFormat="1" applyFont="1" applyAlignment="1" quotePrefix="1">
      <alignment/>
    </xf>
    <xf numFmtId="0" fontId="35" fillId="0" borderId="11" xfId="42" applyNumberFormat="1" applyFont="1" applyBorder="1" applyAlignment="1">
      <alignment horizontal="center"/>
    </xf>
    <xf numFmtId="0" fontId="0" fillId="0" borderId="0" xfId="42" applyNumberFormat="1" applyFont="1" applyAlignment="1">
      <alignment/>
    </xf>
    <xf numFmtId="0" fontId="0" fillId="0" borderId="0" xfId="0" applyAlignment="1" quotePrefix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171" fontId="0" fillId="0" borderId="23" xfId="42" applyNumberFormat="1" applyFont="1" applyBorder="1" applyAlignment="1">
      <alignment/>
    </xf>
    <xf numFmtId="171" fontId="0" fillId="0" borderId="23" xfId="42" applyNumberFormat="1" applyFont="1" applyBorder="1" applyAlignment="1">
      <alignment/>
    </xf>
    <xf numFmtId="0" fontId="35" fillId="0" borderId="0" xfId="0" applyFont="1" applyAlignment="1">
      <alignment/>
    </xf>
    <xf numFmtId="171" fontId="0" fillId="0" borderId="10" xfId="42" applyNumberFormat="1" applyFont="1" applyBorder="1" applyAlignment="1">
      <alignment horizontal="center"/>
    </xf>
    <xf numFmtId="171" fontId="0" fillId="0" borderId="18" xfId="42" applyNumberFormat="1" applyFont="1" applyBorder="1" applyAlignment="1">
      <alignment horizontal="center"/>
    </xf>
    <xf numFmtId="171" fontId="0" fillId="0" borderId="12" xfId="42" applyNumberFormat="1" applyFont="1" applyBorder="1" applyAlignment="1">
      <alignment horizontal="center" vertical="center"/>
    </xf>
    <xf numFmtId="171" fontId="0" fillId="0" borderId="16" xfId="42" applyNumberFormat="1" applyFont="1" applyBorder="1" applyAlignment="1">
      <alignment horizontal="center" vertical="center"/>
    </xf>
    <xf numFmtId="171" fontId="0" fillId="0" borderId="13" xfId="42" applyNumberFormat="1" applyFont="1" applyBorder="1" applyAlignment="1">
      <alignment horizontal="center" vertical="center" wrapText="1"/>
    </xf>
    <xf numFmtId="171" fontId="0" fillId="0" borderId="16" xfId="42" applyNumberFormat="1" applyFont="1" applyBorder="1" applyAlignment="1">
      <alignment horizontal="center" vertical="center" wrapText="1"/>
    </xf>
    <xf numFmtId="171" fontId="0" fillId="0" borderId="10" xfId="42" applyNumberFormat="1" applyFont="1" applyBorder="1" applyAlignment="1">
      <alignment horizontal="center" vertical="center"/>
    </xf>
    <xf numFmtId="171" fontId="0" fillId="0" borderId="18" xfId="42" applyNumberFormat="1" applyFont="1" applyBorder="1" applyAlignment="1">
      <alignment horizontal="center" vertical="center"/>
    </xf>
    <xf numFmtId="171" fontId="0" fillId="0" borderId="24" xfId="42" applyNumberFormat="1" applyFont="1" applyBorder="1" applyAlignment="1">
      <alignment horizontal="center" vertical="center"/>
    </xf>
    <xf numFmtId="171" fontId="0" fillId="0" borderId="15" xfId="42" applyNumberFormat="1" applyFont="1" applyBorder="1" applyAlignment="1">
      <alignment horizontal="center" vertical="center"/>
    </xf>
    <xf numFmtId="171" fontId="0" fillId="0" borderId="25" xfId="42" applyNumberFormat="1" applyFont="1" applyBorder="1" applyAlignment="1">
      <alignment horizontal="center" vertical="center"/>
    </xf>
    <xf numFmtId="171" fontId="0" fillId="0" borderId="22" xfId="42" applyNumberFormat="1" applyFont="1" applyBorder="1" applyAlignment="1">
      <alignment horizontal="center" vertical="center"/>
    </xf>
    <xf numFmtId="171" fontId="0" fillId="0" borderId="26" xfId="42" applyNumberFormat="1" applyFont="1" applyBorder="1" applyAlignment="1">
      <alignment horizontal="center" vertical="center"/>
    </xf>
    <xf numFmtId="171" fontId="0" fillId="0" borderId="12" xfId="42" applyNumberFormat="1" applyFont="1" applyBorder="1" applyAlignment="1">
      <alignment horizontal="center" vertical="center" wrapText="1"/>
    </xf>
    <xf numFmtId="171" fontId="0" fillId="0" borderId="10" xfId="42" applyNumberFormat="1" applyFont="1" applyBorder="1" applyAlignment="1">
      <alignment horizontal="center"/>
    </xf>
    <xf numFmtId="171" fontId="0" fillId="0" borderId="24" xfId="42" applyNumberFormat="1" applyFont="1" applyBorder="1" applyAlignment="1">
      <alignment horizontal="center"/>
    </xf>
    <xf numFmtId="171" fontId="0" fillId="0" borderId="0" xfId="42" applyNumberFormat="1" applyFont="1" applyAlignment="1">
      <alignment horizontal="center"/>
    </xf>
    <xf numFmtId="171" fontId="0" fillId="0" borderId="11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15.57421875" style="0" customWidth="1"/>
    <col min="4" max="4" width="5.421875" style="0" customWidth="1"/>
    <col min="5" max="5" width="4.8515625" style="0" customWidth="1"/>
    <col min="6" max="6" width="36.57421875" style="0" customWidth="1"/>
  </cols>
  <sheetData>
    <row r="1" ht="15">
      <c r="A1" s="49" t="s">
        <v>0</v>
      </c>
    </row>
    <row r="4" ht="15">
      <c r="B4" t="s">
        <v>4</v>
      </c>
    </row>
    <row r="5" ht="15">
      <c r="B5" t="s">
        <v>5</v>
      </c>
    </row>
    <row r="6" ht="15">
      <c r="C6" s="2"/>
    </row>
    <row r="7" spans="1:3" ht="15">
      <c r="A7" t="s">
        <v>6</v>
      </c>
      <c r="B7" s="3"/>
      <c r="C7" s="4"/>
    </row>
    <row r="8" spans="2:3" ht="15">
      <c r="B8" t="s">
        <v>7</v>
      </c>
      <c r="C8" s="1"/>
    </row>
    <row r="9" ht="15">
      <c r="B9" t="s">
        <v>8</v>
      </c>
    </row>
    <row r="10" ht="15">
      <c r="B10" t="s">
        <v>9</v>
      </c>
    </row>
    <row r="11" ht="15">
      <c r="C11" s="2"/>
    </row>
    <row r="12" spans="1:3" ht="15">
      <c r="A12" t="s">
        <v>10</v>
      </c>
      <c r="B12" s="3"/>
      <c r="C12" s="4"/>
    </row>
    <row r="13" spans="2:3" ht="15">
      <c r="B13" t="s">
        <v>11</v>
      </c>
      <c r="C13" s="2"/>
    </row>
    <row r="14" ht="15">
      <c r="B14" t="s">
        <v>12</v>
      </c>
    </row>
    <row r="15" ht="15">
      <c r="B15" t="s">
        <v>13</v>
      </c>
    </row>
    <row r="16" ht="15">
      <c r="B16" t="s">
        <v>14</v>
      </c>
    </row>
    <row r="18" spans="1:3" ht="15">
      <c r="A18" t="s">
        <v>59</v>
      </c>
      <c r="C18" s="5"/>
    </row>
    <row r="19" ht="15">
      <c r="C19" s="5"/>
    </row>
    <row r="21" ht="15">
      <c r="B21" t="s">
        <v>16</v>
      </c>
    </row>
    <row r="22" ht="15">
      <c r="D22" s="6"/>
    </row>
    <row r="23" ht="15">
      <c r="C23" s="1" t="s">
        <v>17</v>
      </c>
    </row>
    <row r="24" spans="2:6" ht="15">
      <c r="B24" t="s">
        <v>2</v>
      </c>
      <c r="C24" s="1" t="s">
        <v>18</v>
      </c>
      <c r="E24" t="s">
        <v>19</v>
      </c>
      <c r="F24" t="s">
        <v>20</v>
      </c>
    </row>
    <row r="25" spans="3:6" ht="17.25">
      <c r="C25" s="1" t="s">
        <v>26</v>
      </c>
      <c r="E25" t="s">
        <v>21</v>
      </c>
      <c r="F25" t="s">
        <v>22</v>
      </c>
    </row>
    <row r="26" spans="3:6" ht="15">
      <c r="C26" s="1"/>
      <c r="E26" t="s">
        <v>2</v>
      </c>
      <c r="F26" t="s">
        <v>23</v>
      </c>
    </row>
    <row r="27" ht="15">
      <c r="C27" s="1" t="s">
        <v>24</v>
      </c>
    </row>
    <row r="28" spans="2:3" ht="15">
      <c r="B28" t="s">
        <v>25</v>
      </c>
      <c r="C28" s="1" t="s">
        <v>18</v>
      </c>
    </row>
    <row r="29" ht="15">
      <c r="C29" s="1" t="s">
        <v>1</v>
      </c>
    </row>
    <row r="33" ht="15">
      <c r="A33" t="s">
        <v>15</v>
      </c>
    </row>
    <row r="35" ht="15">
      <c r="B35" t="s">
        <v>16</v>
      </c>
    </row>
    <row r="37" ht="15">
      <c r="C37" s="1" t="s">
        <v>17</v>
      </c>
    </row>
    <row r="38" spans="2:3" ht="15">
      <c r="B38" t="s">
        <v>2</v>
      </c>
      <c r="C38" s="1" t="s">
        <v>18</v>
      </c>
    </row>
    <row r="39" ht="17.25">
      <c r="C39" s="1" t="s">
        <v>26</v>
      </c>
    </row>
    <row r="40" ht="15">
      <c r="C40" s="1"/>
    </row>
    <row r="41" ht="15">
      <c r="C41" s="1" t="s">
        <v>60</v>
      </c>
    </row>
    <row r="42" spans="2:5" ht="15">
      <c r="B42" t="s">
        <v>25</v>
      </c>
      <c r="C42" s="1" t="s">
        <v>18</v>
      </c>
      <c r="D42" s="44" t="s">
        <v>61</v>
      </c>
      <c r="E42" t="s">
        <v>62</v>
      </c>
    </row>
    <row r="43" ht="15">
      <c r="C43" s="1" t="s">
        <v>1</v>
      </c>
    </row>
  </sheetData>
  <sheetProtection/>
  <printOptions/>
  <pageMargins left="0.42" right="0.25" top="0.75" bottom="0.75" header="0.3" footer="0.3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6.00390625" style="7" customWidth="1"/>
    <col min="2" max="2" width="14.8515625" style="7" customWidth="1"/>
    <col min="3" max="3" width="14.57421875" style="7" customWidth="1"/>
    <col min="4" max="5" width="13.7109375" style="7" customWidth="1"/>
    <col min="6" max="6" width="14.7109375" style="7" customWidth="1"/>
    <col min="7" max="7" width="13.28125" style="7" customWidth="1"/>
    <col min="8" max="8" width="13.7109375" style="7" customWidth="1"/>
    <col min="9" max="16384" width="9.140625" style="7" customWidth="1"/>
  </cols>
  <sheetData>
    <row r="1" ht="15">
      <c r="A1" s="32" t="s">
        <v>39</v>
      </c>
    </row>
    <row r="4" ht="15">
      <c r="C4" s="31" t="s">
        <v>40</v>
      </c>
    </row>
    <row r="5" ht="15">
      <c r="C5" s="9" t="s">
        <v>27</v>
      </c>
    </row>
    <row r="6" ht="15">
      <c r="C6" s="9" t="s">
        <v>28</v>
      </c>
    </row>
    <row r="7" ht="15">
      <c r="C7" s="10" t="s">
        <v>29</v>
      </c>
    </row>
    <row r="8" ht="15">
      <c r="F8" s="21"/>
    </row>
    <row r="9" spans="1:6" ht="15">
      <c r="A9" s="52" t="s">
        <v>3</v>
      </c>
      <c r="B9" s="50" t="s">
        <v>35</v>
      </c>
      <c r="C9" s="51"/>
      <c r="D9" s="51"/>
      <c r="E9" s="51"/>
      <c r="F9" s="54" t="s">
        <v>34</v>
      </c>
    </row>
    <row r="10" spans="1:6" ht="15">
      <c r="A10" s="53"/>
      <c r="B10" s="12" t="s">
        <v>30</v>
      </c>
      <c r="C10" s="12" t="s">
        <v>31</v>
      </c>
      <c r="D10" s="12" t="s">
        <v>32</v>
      </c>
      <c r="E10" s="11" t="s">
        <v>33</v>
      </c>
      <c r="F10" s="55"/>
    </row>
    <row r="11" spans="1:6" ht="15">
      <c r="A11" s="13">
        <v>2011</v>
      </c>
      <c r="B11" s="7">
        <v>28</v>
      </c>
      <c r="C11" s="18">
        <v>32</v>
      </c>
      <c r="D11" s="7">
        <v>36</v>
      </c>
      <c r="E11" s="18">
        <v>34</v>
      </c>
      <c r="F11" s="19">
        <f>SUM(B11:E11)</f>
        <v>130</v>
      </c>
    </row>
    <row r="12" spans="1:6" ht="15">
      <c r="A12" s="14">
        <f>+A11+1</f>
        <v>2012</v>
      </c>
      <c r="B12" s="7">
        <v>32</v>
      </c>
      <c r="C12" s="19">
        <v>35</v>
      </c>
      <c r="D12" s="7">
        <v>38</v>
      </c>
      <c r="E12" s="19">
        <v>40</v>
      </c>
      <c r="F12" s="19">
        <f>SUM(B12:E12)</f>
        <v>145</v>
      </c>
    </row>
    <row r="13" spans="1:6" ht="15">
      <c r="A13" s="14">
        <f>+A12+1</f>
        <v>2013</v>
      </c>
      <c r="B13" s="7">
        <v>36</v>
      </c>
      <c r="C13" s="19">
        <v>37</v>
      </c>
      <c r="D13" s="7">
        <v>38</v>
      </c>
      <c r="E13" s="19">
        <v>39</v>
      </c>
      <c r="F13" s="19">
        <f>SUM(B13:E13)</f>
        <v>150</v>
      </c>
    </row>
    <row r="14" spans="1:6" ht="15">
      <c r="A14" s="14">
        <f>+A13+1</f>
        <v>2014</v>
      </c>
      <c r="B14" s="7">
        <v>40</v>
      </c>
      <c r="C14" s="19">
        <v>40</v>
      </c>
      <c r="D14" s="7">
        <v>42</v>
      </c>
      <c r="E14" s="19">
        <v>43</v>
      </c>
      <c r="F14" s="19">
        <f>SUM(B14:E14)</f>
        <v>165</v>
      </c>
    </row>
    <row r="15" spans="1:6" ht="15">
      <c r="A15" s="20">
        <f>+A14+1</f>
        <v>2015</v>
      </c>
      <c r="B15" s="21">
        <v>44</v>
      </c>
      <c r="C15" s="22">
        <v>41</v>
      </c>
      <c r="D15" s="21">
        <v>41</v>
      </c>
      <c r="E15" s="22">
        <v>44</v>
      </c>
      <c r="F15" s="19">
        <f>SUM(B15:E15)</f>
        <v>170</v>
      </c>
    </row>
    <row r="16" spans="1:6" ht="15">
      <c r="A16" s="23" t="s">
        <v>36</v>
      </c>
      <c r="B16" s="24">
        <f>SUM(B11:B15)</f>
        <v>180</v>
      </c>
      <c r="C16" s="25">
        <f>SUM(C11:C15)</f>
        <v>185</v>
      </c>
      <c r="D16" s="24">
        <f>SUM(D11:D15)</f>
        <v>195</v>
      </c>
      <c r="E16" s="25">
        <f>SUM(E11:E15)</f>
        <v>200</v>
      </c>
      <c r="F16" s="25">
        <f>SUM(F11:F15)</f>
        <v>760</v>
      </c>
    </row>
    <row r="17" spans="1:6" ht="15">
      <c r="A17" s="23" t="s">
        <v>37</v>
      </c>
      <c r="B17" s="24">
        <f>B16/5</f>
        <v>36</v>
      </c>
      <c r="C17" s="25">
        <f>C16/5</f>
        <v>37</v>
      </c>
      <c r="D17" s="25">
        <f>D16/5</f>
        <v>39</v>
      </c>
      <c r="E17" s="24">
        <f>E16/5</f>
        <v>40</v>
      </c>
      <c r="F17" s="25"/>
    </row>
    <row r="18" spans="1:6" ht="15.75" thickBot="1">
      <c r="A18" s="26" t="s">
        <v>38</v>
      </c>
      <c r="B18" s="27">
        <f>B16/$F$16</f>
        <v>0.23684210526315788</v>
      </c>
      <c r="C18" s="28">
        <f>C16/$F$16</f>
        <v>0.24342105263157895</v>
      </c>
      <c r="D18" s="28">
        <f>D16/$F$16</f>
        <v>0.2565789473684211</v>
      </c>
      <c r="E18" s="27">
        <f>E16/$F$16</f>
        <v>0.2631578947368421</v>
      </c>
      <c r="F18" s="29">
        <f>F16/$F$16</f>
        <v>1</v>
      </c>
    </row>
    <row r="19" spans="1:2" ht="15.75" thickTop="1">
      <c r="A19" s="15"/>
      <c r="B19" s="16"/>
    </row>
    <row r="20" ht="15">
      <c r="A20" s="30" t="s">
        <v>41</v>
      </c>
    </row>
    <row r="21" s="8" customFormat="1" ht="15">
      <c r="A21" s="30"/>
    </row>
    <row r="22" ht="15">
      <c r="A22" s="32" t="s">
        <v>42</v>
      </c>
    </row>
    <row r="23" spans="1:3" ht="15">
      <c r="A23" s="25"/>
      <c r="B23" s="23" t="s">
        <v>46</v>
      </c>
      <c r="C23" s="23" t="s">
        <v>47</v>
      </c>
    </row>
    <row r="24" spans="1:3" ht="15">
      <c r="A24" s="33" t="s">
        <v>43</v>
      </c>
      <c r="B24" s="25">
        <v>500</v>
      </c>
      <c r="C24" s="25">
        <v>600</v>
      </c>
    </row>
    <row r="25" spans="1:3" ht="15">
      <c r="A25" s="33" t="s">
        <v>44</v>
      </c>
      <c r="B25" s="25">
        <v>600</v>
      </c>
      <c r="C25" s="25">
        <v>750</v>
      </c>
    </row>
    <row r="26" spans="1:3" ht="15">
      <c r="A26" s="33" t="s">
        <v>45</v>
      </c>
      <c r="B26" s="25">
        <v>500</v>
      </c>
      <c r="C26" s="25">
        <v>600</v>
      </c>
    </row>
    <row r="28" ht="15">
      <c r="A28" s="30" t="s">
        <v>48</v>
      </c>
    </row>
    <row r="29" ht="15">
      <c r="A29" s="30" t="s">
        <v>49</v>
      </c>
    </row>
    <row r="31" ht="15">
      <c r="A31" s="30" t="s">
        <v>86</v>
      </c>
    </row>
  </sheetData>
  <sheetProtection/>
  <mergeCells count="3">
    <mergeCell ref="B9:E9"/>
    <mergeCell ref="A9:A10"/>
    <mergeCell ref="F9:F10"/>
  </mergeCells>
  <printOptions/>
  <pageMargins left="0.46" right="0.48" top="0.75" bottom="0.75" header="0.3" footer="0.3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6.00390625" style="8" customWidth="1"/>
    <col min="2" max="2" width="14.8515625" style="8" customWidth="1"/>
    <col min="3" max="3" width="14.57421875" style="8" customWidth="1"/>
    <col min="4" max="5" width="13.7109375" style="8" customWidth="1"/>
    <col min="6" max="6" width="14.7109375" style="8" customWidth="1"/>
    <col min="7" max="7" width="13.28125" style="8" customWidth="1"/>
    <col min="8" max="8" width="13.7109375" style="8" customWidth="1"/>
    <col min="9" max="9" width="9.140625" style="8" customWidth="1"/>
    <col min="10" max="10" width="12.28125" style="8" customWidth="1"/>
    <col min="11" max="11" width="14.57421875" style="8" customWidth="1"/>
    <col min="12" max="16384" width="9.140625" style="8" customWidth="1"/>
  </cols>
  <sheetData>
    <row r="1" ht="15">
      <c r="A1" s="30" t="s">
        <v>97</v>
      </c>
    </row>
    <row r="2" ht="15">
      <c r="A2" s="30" t="s">
        <v>64</v>
      </c>
    </row>
    <row r="4" spans="2:3" ht="15">
      <c r="B4" t="s">
        <v>16</v>
      </c>
      <c r="C4"/>
    </row>
    <row r="5" spans="2:3" ht="15">
      <c r="B5"/>
      <c r="C5"/>
    </row>
    <row r="6" spans="2:3" ht="15">
      <c r="B6"/>
      <c r="C6" s="1" t="s">
        <v>17</v>
      </c>
    </row>
    <row r="7" spans="2:3" ht="15">
      <c r="B7" t="s">
        <v>2</v>
      </c>
      <c r="C7" s="1" t="s">
        <v>18</v>
      </c>
    </row>
    <row r="8" spans="2:3" ht="17.25">
      <c r="B8"/>
      <c r="C8" s="1" t="s">
        <v>26</v>
      </c>
    </row>
    <row r="9" spans="2:3" ht="15">
      <c r="B9"/>
      <c r="C9" s="1"/>
    </row>
    <row r="10" spans="2:3" ht="15">
      <c r="B10"/>
      <c r="C10" s="1"/>
    </row>
    <row r="11" spans="2:5" ht="15">
      <c r="B11"/>
      <c r="C11" s="1" t="s">
        <v>60</v>
      </c>
      <c r="D11"/>
      <c r="E11"/>
    </row>
    <row r="12" spans="2:5" ht="15">
      <c r="B12" t="s">
        <v>25</v>
      </c>
      <c r="C12" s="1" t="s">
        <v>18</v>
      </c>
      <c r="D12" t="s">
        <v>63</v>
      </c>
      <c r="E12" t="s">
        <v>62</v>
      </c>
    </row>
    <row r="13" spans="2:5" ht="15">
      <c r="B13"/>
      <c r="C13" s="1" t="s">
        <v>1</v>
      </c>
      <c r="D13"/>
      <c r="E13"/>
    </row>
    <row r="15" spans="1:6" ht="17.25">
      <c r="A15" s="35" t="s">
        <v>1</v>
      </c>
      <c r="B15" s="35" t="s">
        <v>3</v>
      </c>
      <c r="C15" s="35" t="s">
        <v>50</v>
      </c>
      <c r="D15" s="35" t="s">
        <v>51</v>
      </c>
      <c r="E15" s="42" t="s">
        <v>57</v>
      </c>
      <c r="F15" s="35" t="s">
        <v>52</v>
      </c>
    </row>
    <row r="16" spans="1:6" ht="15">
      <c r="A16" s="17"/>
      <c r="B16" s="18"/>
      <c r="C16" s="36"/>
      <c r="D16" s="18"/>
      <c r="E16" s="36"/>
      <c r="F16" s="18"/>
    </row>
    <row r="17" spans="1:6" ht="15">
      <c r="A17" s="39">
        <v>1</v>
      </c>
      <c r="B17" s="14">
        <v>2011</v>
      </c>
      <c r="C17" s="16">
        <v>130</v>
      </c>
      <c r="D17" s="38">
        <v>0</v>
      </c>
      <c r="E17" s="37">
        <v>0</v>
      </c>
      <c r="F17" s="38">
        <v>0</v>
      </c>
    </row>
    <row r="18" spans="1:6" ht="15">
      <c r="A18" s="39">
        <v>2</v>
      </c>
      <c r="B18" s="14">
        <v>2012</v>
      </c>
      <c r="C18" s="16">
        <v>145</v>
      </c>
      <c r="D18" s="19">
        <v>1</v>
      </c>
      <c r="E18" s="16">
        <v>1</v>
      </c>
      <c r="F18" s="19">
        <v>145</v>
      </c>
    </row>
    <row r="19" spans="1:6" ht="15">
      <c r="A19" s="39">
        <v>3</v>
      </c>
      <c r="B19" s="14">
        <v>2013</v>
      </c>
      <c r="C19" s="16">
        <v>150</v>
      </c>
      <c r="D19" s="19">
        <v>2</v>
      </c>
      <c r="E19" s="16">
        <v>4</v>
      </c>
      <c r="F19" s="19">
        <v>300</v>
      </c>
    </row>
    <row r="20" spans="1:6" ht="15">
      <c r="A20" s="39">
        <v>4</v>
      </c>
      <c r="B20" s="14">
        <v>2014</v>
      </c>
      <c r="C20" s="16">
        <v>165</v>
      </c>
      <c r="D20" s="19">
        <v>3</v>
      </c>
      <c r="E20" s="16">
        <v>9</v>
      </c>
      <c r="F20" s="19">
        <v>495</v>
      </c>
    </row>
    <row r="21" spans="1:6" ht="15">
      <c r="A21" s="40">
        <v>5</v>
      </c>
      <c r="B21" s="20">
        <v>2015</v>
      </c>
      <c r="C21" s="21">
        <v>170</v>
      </c>
      <c r="D21" s="22">
        <v>4</v>
      </c>
      <c r="E21" s="21">
        <v>16</v>
      </c>
      <c r="F21" s="22">
        <v>680</v>
      </c>
    </row>
    <row r="22" spans="1:6" ht="15">
      <c r="A22" s="64" t="s">
        <v>53</v>
      </c>
      <c r="B22" s="65"/>
      <c r="C22" s="25">
        <f>SUM(C17:C21)</f>
        <v>760</v>
      </c>
      <c r="D22" s="25">
        <f>SUM(D17:D21)</f>
        <v>10</v>
      </c>
      <c r="E22" s="25">
        <f>SUM(E17:E21)</f>
        <v>30</v>
      </c>
      <c r="F22" s="25">
        <f>SUM(F17:F21)</f>
        <v>1620</v>
      </c>
    </row>
    <row r="25" ht="15">
      <c r="C25" s="30" t="s">
        <v>54</v>
      </c>
    </row>
    <row r="26" spans="2:6" ht="15">
      <c r="B26" s="30" t="s">
        <v>2</v>
      </c>
      <c r="C26" s="41" t="s">
        <v>55</v>
      </c>
      <c r="E26" s="41" t="s">
        <v>56</v>
      </c>
      <c r="F26" s="8">
        <v>10</v>
      </c>
    </row>
    <row r="27" ht="17.25">
      <c r="C27" s="43" t="s">
        <v>58</v>
      </c>
    </row>
    <row r="29" ht="15">
      <c r="C29" s="30">
        <v>760</v>
      </c>
    </row>
    <row r="30" spans="2:6" ht="15">
      <c r="B30" s="30" t="s">
        <v>21</v>
      </c>
      <c r="C30" s="41" t="s">
        <v>18</v>
      </c>
      <c r="D30" s="30" t="s">
        <v>65</v>
      </c>
      <c r="E30" t="s">
        <v>66</v>
      </c>
      <c r="F30" s="8">
        <v>132</v>
      </c>
    </row>
    <row r="31" ht="15">
      <c r="C31" s="8">
        <v>5</v>
      </c>
    </row>
    <row r="33" spans="1:3" ht="15">
      <c r="A33" s="30" t="s">
        <v>67</v>
      </c>
      <c r="C33" s="30" t="s">
        <v>68</v>
      </c>
    </row>
    <row r="34" ht="15">
      <c r="C34" s="30" t="s">
        <v>69</v>
      </c>
    </row>
    <row r="36" spans="1:3" ht="15">
      <c r="A36" s="30" t="s">
        <v>70</v>
      </c>
      <c r="C36" s="30" t="s">
        <v>71</v>
      </c>
    </row>
    <row r="38" spans="1:3" ht="15">
      <c r="A38" s="30" t="s">
        <v>46</v>
      </c>
      <c r="B38" s="30" t="s">
        <v>72</v>
      </c>
      <c r="C38" s="8">
        <v>121</v>
      </c>
    </row>
    <row r="39" spans="1:3" ht="15">
      <c r="A39" s="30" t="s">
        <v>47</v>
      </c>
      <c r="B39" s="30" t="s">
        <v>73</v>
      </c>
      <c r="C39" s="8">
        <v>61</v>
      </c>
    </row>
    <row r="40" spans="3:4" ht="15">
      <c r="C40" s="8">
        <f>SUM(C38:C39)</f>
        <v>182</v>
      </c>
      <c r="D40" s="30" t="s">
        <v>74</v>
      </c>
    </row>
    <row r="43" spans="2:8" ht="15">
      <c r="B43" s="66" t="s">
        <v>46</v>
      </c>
      <c r="C43" s="66"/>
      <c r="D43" s="66"/>
      <c r="F43" s="66" t="s">
        <v>47</v>
      </c>
      <c r="G43" s="66"/>
      <c r="H43" s="66"/>
    </row>
    <row r="44" spans="2:8" ht="15">
      <c r="B44" s="31" t="s">
        <v>38</v>
      </c>
      <c r="C44" s="30" t="s">
        <v>27</v>
      </c>
      <c r="D44" s="30" t="s">
        <v>36</v>
      </c>
      <c r="F44" s="31" t="s">
        <v>38</v>
      </c>
      <c r="G44" s="30" t="s">
        <v>27</v>
      </c>
      <c r="H44" s="30" t="s">
        <v>36</v>
      </c>
    </row>
    <row r="45" spans="1:8" ht="15">
      <c r="A45" s="30" t="s">
        <v>43</v>
      </c>
      <c r="B45" s="45">
        <v>0.5</v>
      </c>
      <c r="C45" s="8">
        <v>121</v>
      </c>
      <c r="D45" s="8">
        <f>B45*C45</f>
        <v>60.5</v>
      </c>
      <c r="F45" s="45">
        <v>0.5</v>
      </c>
      <c r="G45" s="8">
        <v>61</v>
      </c>
      <c r="H45" s="8">
        <f>F45*G45</f>
        <v>30.5</v>
      </c>
    </row>
    <row r="46" spans="1:8" ht="15">
      <c r="A46" s="30" t="s">
        <v>44</v>
      </c>
      <c r="B46" s="45">
        <v>0.3</v>
      </c>
      <c r="C46" s="8">
        <v>121</v>
      </c>
      <c r="D46" s="8">
        <f>B46*C46</f>
        <v>36.3</v>
      </c>
      <c r="F46" s="45">
        <v>0.3</v>
      </c>
      <c r="G46" s="8">
        <v>61</v>
      </c>
      <c r="H46" s="8">
        <f>F46*G46</f>
        <v>18.3</v>
      </c>
    </row>
    <row r="47" spans="1:8" ht="15">
      <c r="A47" s="30" t="s">
        <v>45</v>
      </c>
      <c r="B47" s="45">
        <v>0.2</v>
      </c>
      <c r="C47" s="8">
        <v>121</v>
      </c>
      <c r="D47" s="8">
        <f>B47*C47</f>
        <v>24.200000000000003</v>
      </c>
      <c r="F47" s="45">
        <v>0.2</v>
      </c>
      <c r="G47" s="8">
        <v>61</v>
      </c>
      <c r="H47" s="8">
        <f>F47*G47</f>
        <v>12.200000000000001</v>
      </c>
    </row>
    <row r="48" spans="4:10" ht="15">
      <c r="D48" s="32">
        <f>SUM(D45:D47)</f>
        <v>121</v>
      </c>
      <c r="E48" s="32"/>
      <c r="F48" s="32"/>
      <c r="G48" s="32"/>
      <c r="H48" s="32">
        <f>SUM(H45:H47)</f>
        <v>61</v>
      </c>
      <c r="I48" s="32"/>
      <c r="J48" s="32"/>
    </row>
    <row r="51" ht="15">
      <c r="A51" s="30" t="s">
        <v>75</v>
      </c>
    </row>
    <row r="52" ht="15">
      <c r="A52" s="32" t="s">
        <v>46</v>
      </c>
    </row>
    <row r="53" ht="15">
      <c r="A53" s="32" t="s">
        <v>76</v>
      </c>
    </row>
    <row r="54" spans="2:6" ht="15">
      <c r="B54" s="34" t="s">
        <v>78</v>
      </c>
      <c r="C54" s="34" t="s">
        <v>77</v>
      </c>
      <c r="D54" s="34" t="s">
        <v>82</v>
      </c>
      <c r="E54" s="34" t="s">
        <v>80</v>
      </c>
      <c r="F54" s="34" t="s">
        <v>81</v>
      </c>
    </row>
    <row r="55" spans="1:6" ht="15">
      <c r="A55" s="30" t="s">
        <v>43</v>
      </c>
      <c r="B55" s="46">
        <f>'Soal Ang Penjualan'!$B$18</f>
        <v>0.23684210526315788</v>
      </c>
      <c r="C55" s="8">
        <f>D45</f>
        <v>60.5</v>
      </c>
      <c r="D55" s="8">
        <v>14</v>
      </c>
      <c r="E55" s="8">
        <f>'Soal Ang Penjualan'!B24</f>
        <v>500</v>
      </c>
      <c r="F55" s="8">
        <f>D55*E55</f>
        <v>7000</v>
      </c>
    </row>
    <row r="56" spans="1:6" ht="15">
      <c r="A56" s="30" t="s">
        <v>44</v>
      </c>
      <c r="B56" s="46">
        <f>'Soal Ang Penjualan'!$B$18</f>
        <v>0.23684210526315788</v>
      </c>
      <c r="C56" s="8">
        <f>D46</f>
        <v>36.3</v>
      </c>
      <c r="D56" s="8">
        <v>9</v>
      </c>
      <c r="E56" s="8">
        <f>'Soal Ang Penjualan'!B25</f>
        <v>600</v>
      </c>
      <c r="F56" s="8">
        <f>D56*E56</f>
        <v>5400</v>
      </c>
    </row>
    <row r="57" spans="1:6" ht="15">
      <c r="A57" s="30" t="s">
        <v>45</v>
      </c>
      <c r="B57" s="46">
        <f>'Soal Ang Penjualan'!$B$18</f>
        <v>0.23684210526315788</v>
      </c>
      <c r="C57" s="8">
        <f>D47</f>
        <v>24.200000000000003</v>
      </c>
      <c r="D57" s="21">
        <v>6</v>
      </c>
      <c r="E57" s="8">
        <f>'Soal Ang Penjualan'!B26</f>
        <v>500</v>
      </c>
      <c r="F57" s="21">
        <f>D57*E57</f>
        <v>3000</v>
      </c>
    </row>
    <row r="58" spans="4:6" ht="15">
      <c r="D58" s="8">
        <f>SUM(D55:D57)</f>
        <v>29</v>
      </c>
      <c r="F58" s="8">
        <f>SUM(F55:F57)</f>
        <v>15400</v>
      </c>
    </row>
    <row r="60" ht="15">
      <c r="A60" s="32" t="s">
        <v>83</v>
      </c>
    </row>
    <row r="61" spans="2:6" ht="15">
      <c r="B61" s="34" t="s">
        <v>78</v>
      </c>
      <c r="C61" s="34" t="s">
        <v>77</v>
      </c>
      <c r="D61" s="34" t="s">
        <v>82</v>
      </c>
      <c r="E61" s="34" t="s">
        <v>80</v>
      </c>
      <c r="F61" s="34" t="s">
        <v>81</v>
      </c>
    </row>
    <row r="62" spans="1:6" ht="15">
      <c r="A62" s="30" t="s">
        <v>43</v>
      </c>
      <c r="B62" s="46">
        <f>'Soal Ang Penjualan'!$C$18</f>
        <v>0.24342105263157895</v>
      </c>
      <c r="C62" s="8">
        <f>C55</f>
        <v>60.5</v>
      </c>
      <c r="D62" s="8">
        <v>15</v>
      </c>
      <c r="E62" s="8">
        <f>E55</f>
        <v>500</v>
      </c>
      <c r="F62" s="8">
        <f>D62*E62</f>
        <v>7500</v>
      </c>
    </row>
    <row r="63" spans="1:6" ht="15">
      <c r="A63" s="30" t="s">
        <v>44</v>
      </c>
      <c r="B63" s="46">
        <f>'Soal Ang Penjualan'!$C$18</f>
        <v>0.24342105263157895</v>
      </c>
      <c r="C63" s="8">
        <f>C56</f>
        <v>36.3</v>
      </c>
      <c r="D63" s="8">
        <v>9</v>
      </c>
      <c r="E63" s="8">
        <f>E56</f>
        <v>600</v>
      </c>
      <c r="F63" s="8">
        <f>D63*E63</f>
        <v>5400</v>
      </c>
    </row>
    <row r="64" spans="1:6" ht="15">
      <c r="A64" s="30" t="s">
        <v>45</v>
      </c>
      <c r="B64" s="46">
        <f>'Soal Ang Penjualan'!$C$18</f>
        <v>0.24342105263157895</v>
      </c>
      <c r="C64" s="8">
        <f>C57</f>
        <v>24.200000000000003</v>
      </c>
      <c r="D64" s="21">
        <v>6</v>
      </c>
      <c r="E64" s="8">
        <f>E57</f>
        <v>500</v>
      </c>
      <c r="F64" s="21">
        <f>D64*E64</f>
        <v>3000</v>
      </c>
    </row>
    <row r="65" spans="4:6" ht="15">
      <c r="D65" s="8">
        <f>SUM(D62:D64)</f>
        <v>30</v>
      </c>
      <c r="F65" s="8">
        <f>SUM(F62:F64)</f>
        <v>15900</v>
      </c>
    </row>
    <row r="67" ht="15">
      <c r="A67" s="32" t="s">
        <v>84</v>
      </c>
    </row>
    <row r="68" spans="2:6" ht="15">
      <c r="B68" s="34" t="s">
        <v>78</v>
      </c>
      <c r="C68" s="34" t="s">
        <v>77</v>
      </c>
      <c r="D68" s="34" t="s">
        <v>82</v>
      </c>
      <c r="E68" s="34" t="s">
        <v>80</v>
      </c>
      <c r="F68" s="34" t="s">
        <v>81</v>
      </c>
    </row>
    <row r="69" spans="1:6" ht="15">
      <c r="A69" s="30" t="s">
        <v>43</v>
      </c>
      <c r="B69" s="46">
        <f>'Soal Ang Penjualan'!$D$18</f>
        <v>0.2565789473684211</v>
      </c>
      <c r="C69" s="8">
        <f>C62</f>
        <v>60.5</v>
      </c>
      <c r="D69" s="8">
        <v>16</v>
      </c>
      <c r="E69" s="8">
        <f>E62</f>
        <v>500</v>
      </c>
      <c r="F69" s="8">
        <f>D69*E69</f>
        <v>8000</v>
      </c>
    </row>
    <row r="70" spans="1:6" ht="15">
      <c r="A70" s="30" t="s">
        <v>44</v>
      </c>
      <c r="B70" s="46">
        <f>'Soal Ang Penjualan'!$D$18</f>
        <v>0.2565789473684211</v>
      </c>
      <c r="C70" s="8">
        <f>C63</f>
        <v>36.3</v>
      </c>
      <c r="D70" s="8">
        <v>9</v>
      </c>
      <c r="E70" s="8">
        <f>E63</f>
        <v>600</v>
      </c>
      <c r="F70" s="8">
        <f>D70*E70</f>
        <v>5400</v>
      </c>
    </row>
    <row r="71" spans="1:6" ht="15">
      <c r="A71" s="30" t="s">
        <v>45</v>
      </c>
      <c r="B71" s="46">
        <f>'Soal Ang Penjualan'!$D$18</f>
        <v>0.2565789473684211</v>
      </c>
      <c r="C71" s="8">
        <f>C64</f>
        <v>24.200000000000003</v>
      </c>
      <c r="D71" s="21">
        <v>6</v>
      </c>
      <c r="E71" s="8">
        <f>E64</f>
        <v>500</v>
      </c>
      <c r="F71" s="21">
        <f>D71*E71</f>
        <v>3000</v>
      </c>
    </row>
    <row r="72" spans="4:6" ht="15">
      <c r="D72" s="8">
        <f>SUM(D69:D71)</f>
        <v>31</v>
      </c>
      <c r="F72" s="8">
        <f>SUM(F69:F71)</f>
        <v>16400</v>
      </c>
    </row>
    <row r="74" ht="15">
      <c r="A74" s="32" t="s">
        <v>85</v>
      </c>
    </row>
    <row r="75" spans="2:6" ht="15">
      <c r="B75" s="34" t="s">
        <v>78</v>
      </c>
      <c r="C75" s="34" t="s">
        <v>77</v>
      </c>
      <c r="D75" s="34" t="s">
        <v>82</v>
      </c>
      <c r="E75" s="34" t="s">
        <v>80</v>
      </c>
      <c r="F75" s="34" t="s">
        <v>81</v>
      </c>
    </row>
    <row r="76" spans="1:6" ht="15">
      <c r="A76" s="30" t="s">
        <v>43</v>
      </c>
      <c r="B76" s="46">
        <f>'Soal Ang Penjualan'!$E$18</f>
        <v>0.2631578947368421</v>
      </c>
      <c r="C76" s="8">
        <f>C69</f>
        <v>60.5</v>
      </c>
      <c r="D76" s="8">
        <v>16</v>
      </c>
      <c r="E76" s="8">
        <f>E69</f>
        <v>500</v>
      </c>
      <c r="F76" s="8">
        <f>D76*E76</f>
        <v>8000</v>
      </c>
    </row>
    <row r="77" spans="1:6" ht="15">
      <c r="A77" s="30" t="s">
        <v>44</v>
      </c>
      <c r="B77" s="46">
        <f>'Soal Ang Penjualan'!$E$18</f>
        <v>0.2631578947368421</v>
      </c>
      <c r="C77" s="8">
        <f>C70</f>
        <v>36.3</v>
      </c>
      <c r="D77" s="8">
        <v>9</v>
      </c>
      <c r="E77" s="8">
        <f>E70</f>
        <v>600</v>
      </c>
      <c r="F77" s="8">
        <f>D77*E77</f>
        <v>5400</v>
      </c>
    </row>
    <row r="78" spans="1:6" ht="15">
      <c r="A78" s="30" t="s">
        <v>45</v>
      </c>
      <c r="B78" s="46">
        <f>'Soal Ang Penjualan'!$E$18</f>
        <v>0.2631578947368421</v>
      </c>
      <c r="C78" s="8">
        <f>C71</f>
        <v>24.200000000000003</v>
      </c>
      <c r="D78" s="21">
        <v>6</v>
      </c>
      <c r="E78" s="8">
        <f>E71</f>
        <v>500</v>
      </c>
      <c r="F78" s="21">
        <f>D78*E78</f>
        <v>3000</v>
      </c>
    </row>
    <row r="79" spans="4:6" ht="15">
      <c r="D79" s="8">
        <f>SUM(D76:D78)</f>
        <v>31</v>
      </c>
      <c r="F79" s="8">
        <f>SUM(F76:F78)</f>
        <v>16400</v>
      </c>
    </row>
    <row r="81" spans="1:6" ht="15">
      <c r="A81" s="30" t="s">
        <v>87</v>
      </c>
      <c r="F81" s="8">
        <f>+F58+F65+F72+F79</f>
        <v>64100</v>
      </c>
    </row>
    <row r="84" ht="15">
      <c r="A84" s="32" t="s">
        <v>47</v>
      </c>
    </row>
    <row r="85" ht="15">
      <c r="A85" s="32" t="s">
        <v>76</v>
      </c>
    </row>
    <row r="86" spans="2:6" ht="15">
      <c r="B86" s="34" t="s">
        <v>78</v>
      </c>
      <c r="C86" s="34" t="s">
        <v>77</v>
      </c>
      <c r="D86" s="34" t="s">
        <v>82</v>
      </c>
      <c r="E86" s="34" t="s">
        <v>80</v>
      </c>
      <c r="F86" s="34" t="s">
        <v>81</v>
      </c>
    </row>
    <row r="87" spans="1:6" ht="15">
      <c r="A87" s="30" t="s">
        <v>43</v>
      </c>
      <c r="B87" s="46">
        <f>'Soal Ang Penjualan'!$B$18</f>
        <v>0.23684210526315788</v>
      </c>
      <c r="C87" s="8">
        <f>H45</f>
        <v>30.5</v>
      </c>
      <c r="D87" s="8">
        <v>7</v>
      </c>
      <c r="E87" s="8">
        <f>'Soal Ang Penjualan'!C24</f>
        <v>600</v>
      </c>
      <c r="F87" s="8">
        <f>D87*E87</f>
        <v>4200</v>
      </c>
    </row>
    <row r="88" spans="1:6" ht="15">
      <c r="A88" s="30" t="s">
        <v>44</v>
      </c>
      <c r="B88" s="46">
        <f>'Soal Ang Penjualan'!$B$18</f>
        <v>0.23684210526315788</v>
      </c>
      <c r="C88" s="8">
        <f>H46</f>
        <v>18.3</v>
      </c>
      <c r="D88" s="8">
        <v>4</v>
      </c>
      <c r="E88" s="8">
        <f>'Soal Ang Penjualan'!C25</f>
        <v>750</v>
      </c>
      <c r="F88" s="8">
        <f>D88*E88</f>
        <v>3000</v>
      </c>
    </row>
    <row r="89" spans="1:6" ht="15">
      <c r="A89" s="30" t="s">
        <v>45</v>
      </c>
      <c r="B89" s="46">
        <f>'Soal Ang Penjualan'!$B$18</f>
        <v>0.23684210526315788</v>
      </c>
      <c r="C89" s="8">
        <f>H47</f>
        <v>12.200000000000001</v>
      </c>
      <c r="D89" s="21">
        <v>3</v>
      </c>
      <c r="E89" s="8">
        <f>'Soal Ang Penjualan'!C26</f>
        <v>600</v>
      </c>
      <c r="F89" s="21">
        <f>D89*E89</f>
        <v>1800</v>
      </c>
    </row>
    <row r="90" spans="4:6" ht="15">
      <c r="D90" s="8">
        <f>SUM(D87:D89)</f>
        <v>14</v>
      </c>
      <c r="F90" s="8">
        <f>SUM(F87:F89)</f>
        <v>9000</v>
      </c>
    </row>
    <row r="92" ht="15">
      <c r="A92" s="32" t="s">
        <v>83</v>
      </c>
    </row>
    <row r="93" spans="2:6" ht="15">
      <c r="B93" s="34" t="s">
        <v>78</v>
      </c>
      <c r="C93" s="34" t="s">
        <v>77</v>
      </c>
      <c r="D93" s="34" t="s">
        <v>82</v>
      </c>
      <c r="E93" s="34" t="s">
        <v>80</v>
      </c>
      <c r="F93" s="34" t="s">
        <v>81</v>
      </c>
    </row>
    <row r="94" spans="1:6" ht="15">
      <c r="A94" s="30" t="s">
        <v>43</v>
      </c>
      <c r="B94" s="46">
        <f>'Soal Ang Penjualan'!$C$18</f>
        <v>0.24342105263157895</v>
      </c>
      <c r="C94" s="8">
        <f>C87</f>
        <v>30.5</v>
      </c>
      <c r="D94" s="8">
        <v>8</v>
      </c>
      <c r="E94" s="8">
        <f>E87</f>
        <v>600</v>
      </c>
      <c r="F94" s="8">
        <f>D94*E94</f>
        <v>4800</v>
      </c>
    </row>
    <row r="95" spans="1:6" ht="15">
      <c r="A95" s="30" t="s">
        <v>44</v>
      </c>
      <c r="B95" s="46">
        <f>'Soal Ang Penjualan'!$C$18</f>
        <v>0.24342105263157895</v>
      </c>
      <c r="C95" s="8">
        <f>C88</f>
        <v>18.3</v>
      </c>
      <c r="D95" s="8">
        <v>4</v>
      </c>
      <c r="E95" s="8">
        <f>E88</f>
        <v>750</v>
      </c>
      <c r="F95" s="8">
        <f>D95*E95</f>
        <v>3000</v>
      </c>
    </row>
    <row r="96" spans="1:6" ht="15">
      <c r="A96" s="30" t="s">
        <v>45</v>
      </c>
      <c r="B96" s="46">
        <f>'Soal Ang Penjualan'!$C$18</f>
        <v>0.24342105263157895</v>
      </c>
      <c r="C96" s="8">
        <f>C89</f>
        <v>12.200000000000001</v>
      </c>
      <c r="D96" s="21">
        <v>3</v>
      </c>
      <c r="E96" s="8">
        <f>E89</f>
        <v>600</v>
      </c>
      <c r="F96" s="21">
        <f>D96*E96</f>
        <v>1800</v>
      </c>
    </row>
    <row r="97" spans="4:6" ht="15">
      <c r="D97" s="8">
        <f>SUM(D94:D96)</f>
        <v>15</v>
      </c>
      <c r="F97" s="8">
        <f>SUM(F94:F96)</f>
        <v>9600</v>
      </c>
    </row>
    <row r="99" ht="15">
      <c r="A99" s="32" t="s">
        <v>84</v>
      </c>
    </row>
    <row r="100" spans="2:6" ht="15">
      <c r="B100" s="34" t="s">
        <v>78</v>
      </c>
      <c r="C100" s="34" t="s">
        <v>77</v>
      </c>
      <c r="D100" s="34" t="s">
        <v>82</v>
      </c>
      <c r="E100" s="34" t="s">
        <v>80</v>
      </c>
      <c r="F100" s="34" t="s">
        <v>81</v>
      </c>
    </row>
    <row r="101" spans="1:6" ht="15">
      <c r="A101" s="30" t="s">
        <v>43</v>
      </c>
      <c r="B101" s="46">
        <f>'Soal Ang Penjualan'!$D$18</f>
        <v>0.2565789473684211</v>
      </c>
      <c r="C101" s="8">
        <f>C94</f>
        <v>30.5</v>
      </c>
      <c r="D101" s="8">
        <v>8</v>
      </c>
      <c r="E101" s="8">
        <f>E94</f>
        <v>600</v>
      </c>
      <c r="F101" s="8">
        <f>D101*E101</f>
        <v>4800</v>
      </c>
    </row>
    <row r="102" spans="1:6" ht="15">
      <c r="A102" s="30" t="s">
        <v>44</v>
      </c>
      <c r="B102" s="46">
        <f>'Soal Ang Penjualan'!$D$18</f>
        <v>0.2565789473684211</v>
      </c>
      <c r="C102" s="8">
        <f>C95</f>
        <v>18.3</v>
      </c>
      <c r="D102" s="8">
        <v>5</v>
      </c>
      <c r="E102" s="8">
        <f>E95</f>
        <v>750</v>
      </c>
      <c r="F102" s="8">
        <f>D102*E102</f>
        <v>3750</v>
      </c>
    </row>
    <row r="103" spans="1:6" ht="15">
      <c r="A103" s="30" t="s">
        <v>45</v>
      </c>
      <c r="B103" s="46">
        <f>'Soal Ang Penjualan'!$D$18</f>
        <v>0.2565789473684211</v>
      </c>
      <c r="C103" s="8">
        <f>C96</f>
        <v>12.200000000000001</v>
      </c>
      <c r="D103" s="21">
        <v>3</v>
      </c>
      <c r="E103" s="8">
        <f>E96</f>
        <v>600</v>
      </c>
      <c r="F103" s="21">
        <f>D103*E103</f>
        <v>1800</v>
      </c>
    </row>
    <row r="104" spans="4:6" ht="15">
      <c r="D104" s="8">
        <f>SUM(D101:D103)</f>
        <v>16</v>
      </c>
      <c r="F104" s="8">
        <f>SUM(F101:F103)</f>
        <v>10350</v>
      </c>
    </row>
    <row r="106" ht="15">
      <c r="A106" s="32" t="s">
        <v>85</v>
      </c>
    </row>
    <row r="107" spans="2:6" ht="15">
      <c r="B107" s="34" t="s">
        <v>78</v>
      </c>
      <c r="C107" s="34" t="s">
        <v>77</v>
      </c>
      <c r="D107" s="34" t="s">
        <v>82</v>
      </c>
      <c r="E107" s="34" t="s">
        <v>80</v>
      </c>
      <c r="F107" s="34" t="s">
        <v>81</v>
      </c>
    </row>
    <row r="108" spans="1:6" ht="15">
      <c r="A108" s="30" t="s">
        <v>43</v>
      </c>
      <c r="B108" s="46">
        <f>'Soal Ang Penjualan'!$E$18</f>
        <v>0.2631578947368421</v>
      </c>
      <c r="C108" s="8">
        <f>C101</f>
        <v>30.5</v>
      </c>
      <c r="D108" s="8">
        <v>8</v>
      </c>
      <c r="E108" s="8">
        <f>E101</f>
        <v>600</v>
      </c>
      <c r="F108" s="8">
        <f>D108*E108</f>
        <v>4800</v>
      </c>
    </row>
    <row r="109" spans="1:6" ht="15">
      <c r="A109" s="30" t="s">
        <v>44</v>
      </c>
      <c r="B109" s="46">
        <f>'Soal Ang Penjualan'!$E$18</f>
        <v>0.2631578947368421</v>
      </c>
      <c r="C109" s="8">
        <f>C102</f>
        <v>18.3</v>
      </c>
      <c r="D109" s="8">
        <v>5</v>
      </c>
      <c r="E109" s="8">
        <f>E102</f>
        <v>750</v>
      </c>
      <c r="F109" s="8">
        <f>D109*E109</f>
        <v>3750</v>
      </c>
    </row>
    <row r="110" spans="1:6" ht="15">
      <c r="A110" s="30" t="s">
        <v>45</v>
      </c>
      <c r="B110" s="46">
        <f>'Soal Ang Penjualan'!$E$18</f>
        <v>0.2631578947368421</v>
      </c>
      <c r="C110" s="8">
        <f>C103</f>
        <v>12.200000000000001</v>
      </c>
      <c r="D110" s="21">
        <v>3</v>
      </c>
      <c r="E110" s="8">
        <f>E103</f>
        <v>600</v>
      </c>
      <c r="F110" s="21">
        <f>D110*E110</f>
        <v>1800</v>
      </c>
    </row>
    <row r="111" spans="4:6" ht="15">
      <c r="D111" s="8">
        <f>SUM(D108:D110)</f>
        <v>16</v>
      </c>
      <c r="F111" s="8">
        <f>SUM(F108:F110)</f>
        <v>10350</v>
      </c>
    </row>
    <row r="113" spans="1:6" ht="15">
      <c r="A113" s="30" t="s">
        <v>88</v>
      </c>
      <c r="F113" s="8">
        <f>+F90+F97+F104+F111</f>
        <v>39300</v>
      </c>
    </row>
    <row r="118" ht="15">
      <c r="E118" s="34" t="s">
        <v>40</v>
      </c>
    </row>
    <row r="119" ht="15">
      <c r="E119" s="34" t="s">
        <v>89</v>
      </c>
    </row>
    <row r="120" ht="15">
      <c r="E120" s="34" t="s">
        <v>90</v>
      </c>
    </row>
    <row r="122" spans="1:11" ht="45" customHeight="1">
      <c r="A122" s="63" t="s">
        <v>91</v>
      </c>
      <c r="B122" s="56" t="s">
        <v>35</v>
      </c>
      <c r="C122" s="57"/>
      <c r="D122" s="57"/>
      <c r="E122" s="57"/>
      <c r="F122" s="57"/>
      <c r="G122" s="57"/>
      <c r="H122" s="57"/>
      <c r="I122" s="58"/>
      <c r="J122" s="59" t="s">
        <v>34</v>
      </c>
      <c r="K122" s="60"/>
    </row>
    <row r="123" spans="1:11" ht="15">
      <c r="A123" s="54"/>
      <c r="B123" s="67" t="s">
        <v>30</v>
      </c>
      <c r="C123" s="67"/>
      <c r="D123" s="67" t="s">
        <v>31</v>
      </c>
      <c r="E123" s="67"/>
      <c r="F123" s="67" t="s">
        <v>32</v>
      </c>
      <c r="G123" s="67"/>
      <c r="H123" s="67" t="s">
        <v>33</v>
      </c>
      <c r="I123" s="67"/>
      <c r="J123" s="61"/>
      <c r="K123" s="62"/>
    </row>
    <row r="124" spans="1:11" ht="15">
      <c r="A124" s="55"/>
      <c r="B124" s="23" t="s">
        <v>92</v>
      </c>
      <c r="C124" s="23" t="s">
        <v>79</v>
      </c>
      <c r="D124" s="23" t="s">
        <v>92</v>
      </c>
      <c r="E124" s="23" t="s">
        <v>79</v>
      </c>
      <c r="F124" s="23" t="s">
        <v>92</v>
      </c>
      <c r="G124" s="23" t="s">
        <v>79</v>
      </c>
      <c r="H124" s="23" t="s">
        <v>92</v>
      </c>
      <c r="I124" s="23" t="s">
        <v>79</v>
      </c>
      <c r="J124" s="23" t="s">
        <v>92</v>
      </c>
      <c r="K124" s="23" t="s">
        <v>79</v>
      </c>
    </row>
    <row r="125" ht="15">
      <c r="A125" s="30" t="s">
        <v>93</v>
      </c>
    </row>
    <row r="126" spans="1:11" ht="15">
      <c r="A126" s="8" t="str">
        <f>A108</f>
        <v>Madu Sehat</v>
      </c>
      <c r="B126" s="8">
        <f>D55</f>
        <v>14</v>
      </c>
      <c r="C126" s="8">
        <f>F55</f>
        <v>7000</v>
      </c>
      <c r="D126" s="8">
        <f>D62</f>
        <v>15</v>
      </c>
      <c r="E126" s="8">
        <f>F62</f>
        <v>7500</v>
      </c>
      <c r="F126" s="8">
        <f>D69</f>
        <v>16</v>
      </c>
      <c r="G126" s="8">
        <f>F69</f>
        <v>8000</v>
      </c>
      <c r="H126" s="8">
        <f>D76</f>
        <v>16</v>
      </c>
      <c r="I126" s="8">
        <f>F76</f>
        <v>8000</v>
      </c>
      <c r="J126" s="8">
        <f aca="true" t="shared" si="0" ref="J126:K128">B126+D126+F126+H126</f>
        <v>61</v>
      </c>
      <c r="K126" s="8">
        <f t="shared" si="0"/>
        <v>30500</v>
      </c>
    </row>
    <row r="127" spans="1:11" ht="15">
      <c r="A127" s="8" t="str">
        <f>A109</f>
        <v>Madu Stamina</v>
      </c>
      <c r="B127" s="8">
        <f>D56</f>
        <v>9</v>
      </c>
      <c r="C127" s="8">
        <f>F56</f>
        <v>5400</v>
      </c>
      <c r="D127" s="8">
        <f>D63</f>
        <v>9</v>
      </c>
      <c r="E127" s="8">
        <f>F63</f>
        <v>5400</v>
      </c>
      <c r="F127" s="8">
        <f>D70</f>
        <v>9</v>
      </c>
      <c r="G127" s="8">
        <f>F70</f>
        <v>5400</v>
      </c>
      <c r="H127" s="8">
        <f>D77</f>
        <v>9</v>
      </c>
      <c r="I127" s="8">
        <f>F77</f>
        <v>5400</v>
      </c>
      <c r="J127" s="8">
        <f t="shared" si="0"/>
        <v>36</v>
      </c>
      <c r="K127" s="8">
        <f t="shared" si="0"/>
        <v>21600</v>
      </c>
    </row>
    <row r="128" spans="1:11" ht="15">
      <c r="A128" s="21" t="str">
        <f>A110</f>
        <v>Madu Anak</v>
      </c>
      <c r="B128" s="21">
        <f>D57</f>
        <v>6</v>
      </c>
      <c r="C128" s="21">
        <f>F57</f>
        <v>3000</v>
      </c>
      <c r="D128" s="21">
        <f>D64</f>
        <v>6</v>
      </c>
      <c r="E128" s="21">
        <f>F64</f>
        <v>3000</v>
      </c>
      <c r="F128" s="21">
        <f>D71</f>
        <v>6</v>
      </c>
      <c r="G128" s="21">
        <f>F71</f>
        <v>3000</v>
      </c>
      <c r="H128" s="21">
        <f>D78</f>
        <v>6</v>
      </c>
      <c r="I128" s="21">
        <f>F78</f>
        <v>3000</v>
      </c>
      <c r="J128" s="21">
        <f t="shared" si="0"/>
        <v>24</v>
      </c>
      <c r="K128" s="21">
        <f t="shared" si="0"/>
        <v>12000</v>
      </c>
    </row>
    <row r="129" spans="1:11" ht="15">
      <c r="A129" s="30" t="s">
        <v>94</v>
      </c>
      <c r="B129" s="8">
        <f>SUM(B126:B128)</f>
        <v>29</v>
      </c>
      <c r="C129" s="8">
        <f aca="true" t="shared" si="1" ref="C129:K129">SUM(C126:C128)</f>
        <v>15400</v>
      </c>
      <c r="D129" s="8">
        <f t="shared" si="1"/>
        <v>30</v>
      </c>
      <c r="E129" s="8">
        <f t="shared" si="1"/>
        <v>15900</v>
      </c>
      <c r="F129" s="8">
        <f t="shared" si="1"/>
        <v>31</v>
      </c>
      <c r="G129" s="8">
        <f t="shared" si="1"/>
        <v>16400</v>
      </c>
      <c r="H129" s="8">
        <f t="shared" si="1"/>
        <v>31</v>
      </c>
      <c r="I129" s="8">
        <f t="shared" si="1"/>
        <v>16400</v>
      </c>
      <c r="J129" s="8">
        <f t="shared" si="1"/>
        <v>121</v>
      </c>
      <c r="K129" s="8">
        <f t="shared" si="1"/>
        <v>64100</v>
      </c>
    </row>
    <row r="132" ht="15">
      <c r="A132" s="30" t="s">
        <v>93</v>
      </c>
    </row>
    <row r="133" spans="1:11" ht="15">
      <c r="A133" s="8" t="str">
        <f>A126</f>
        <v>Madu Sehat</v>
      </c>
      <c r="B133" s="8">
        <f>D87</f>
        <v>7</v>
      </c>
      <c r="C133" s="8">
        <f>F87</f>
        <v>4200</v>
      </c>
      <c r="D133" s="8">
        <f>D94</f>
        <v>8</v>
      </c>
      <c r="E133" s="8">
        <f>F94</f>
        <v>4800</v>
      </c>
      <c r="F133" s="8">
        <f>D101</f>
        <v>8</v>
      </c>
      <c r="G133" s="8">
        <f>F101</f>
        <v>4800</v>
      </c>
      <c r="H133" s="8">
        <f>D108</f>
        <v>8</v>
      </c>
      <c r="I133" s="8">
        <f>F108</f>
        <v>4800</v>
      </c>
      <c r="J133" s="8">
        <f aca="true" t="shared" si="2" ref="J133:K135">B133+D133+F133+H133</f>
        <v>31</v>
      </c>
      <c r="K133" s="8">
        <f t="shared" si="2"/>
        <v>18600</v>
      </c>
    </row>
    <row r="134" spans="1:11" ht="15">
      <c r="A134" s="8" t="str">
        <f>A127</f>
        <v>Madu Stamina</v>
      </c>
      <c r="B134" s="8">
        <f>D88</f>
        <v>4</v>
      </c>
      <c r="C134" s="8">
        <f>F88</f>
        <v>3000</v>
      </c>
      <c r="D134" s="8">
        <f>D95</f>
        <v>4</v>
      </c>
      <c r="E134" s="8">
        <f>F95</f>
        <v>3000</v>
      </c>
      <c r="F134" s="8">
        <f>D102</f>
        <v>5</v>
      </c>
      <c r="G134" s="8">
        <f>F102</f>
        <v>3750</v>
      </c>
      <c r="H134" s="8">
        <f>D109</f>
        <v>5</v>
      </c>
      <c r="I134" s="8">
        <f>F109</f>
        <v>3750</v>
      </c>
      <c r="J134" s="8">
        <f t="shared" si="2"/>
        <v>18</v>
      </c>
      <c r="K134" s="8">
        <f t="shared" si="2"/>
        <v>13500</v>
      </c>
    </row>
    <row r="135" spans="1:11" ht="15">
      <c r="A135" s="21" t="str">
        <f>A128</f>
        <v>Madu Anak</v>
      </c>
      <c r="B135" s="21">
        <f>D89</f>
        <v>3</v>
      </c>
      <c r="C135" s="21">
        <f>F89</f>
        <v>1800</v>
      </c>
      <c r="D135" s="21">
        <f>D96</f>
        <v>3</v>
      </c>
      <c r="E135" s="21">
        <f>F96</f>
        <v>1800</v>
      </c>
      <c r="F135" s="21">
        <f>D103</f>
        <v>3</v>
      </c>
      <c r="G135" s="21">
        <f>F103</f>
        <v>1800</v>
      </c>
      <c r="H135" s="21">
        <f>D110</f>
        <v>3</v>
      </c>
      <c r="I135" s="21">
        <f>F110</f>
        <v>1800</v>
      </c>
      <c r="J135" s="21">
        <f t="shared" si="2"/>
        <v>12</v>
      </c>
      <c r="K135" s="21">
        <f t="shared" si="2"/>
        <v>7200</v>
      </c>
    </row>
    <row r="136" spans="1:11" ht="15">
      <c r="A136" s="30" t="s">
        <v>95</v>
      </c>
      <c r="B136" s="8">
        <f>SUM(B133:B135)</f>
        <v>14</v>
      </c>
      <c r="C136" s="8">
        <f aca="true" t="shared" si="3" ref="C136:I136">SUM(C133:C135)</f>
        <v>9000</v>
      </c>
      <c r="D136" s="8">
        <f t="shared" si="3"/>
        <v>15</v>
      </c>
      <c r="E136" s="8">
        <f t="shared" si="3"/>
        <v>9600</v>
      </c>
      <c r="F136" s="8">
        <f t="shared" si="3"/>
        <v>16</v>
      </c>
      <c r="G136" s="8">
        <f t="shared" si="3"/>
        <v>10350</v>
      </c>
      <c r="H136" s="8">
        <f t="shared" si="3"/>
        <v>16</v>
      </c>
      <c r="I136" s="8">
        <f t="shared" si="3"/>
        <v>10350</v>
      </c>
      <c r="J136" s="8">
        <f>SUM(J133:J135)</f>
        <v>61</v>
      </c>
      <c r="K136" s="8">
        <f>SUM(K133:K135)</f>
        <v>39300</v>
      </c>
    </row>
    <row r="138" spans="1:11" ht="15.75" thickBot="1">
      <c r="A138" s="47" t="s">
        <v>96</v>
      </c>
      <c r="B138" s="48">
        <f>B129+B136</f>
        <v>43</v>
      </c>
      <c r="C138" s="48">
        <f aca="true" t="shared" si="4" ref="C138:K138">C129+C136</f>
        <v>24400</v>
      </c>
      <c r="D138" s="48">
        <f t="shared" si="4"/>
        <v>45</v>
      </c>
      <c r="E138" s="48">
        <f t="shared" si="4"/>
        <v>25500</v>
      </c>
      <c r="F138" s="48">
        <f t="shared" si="4"/>
        <v>47</v>
      </c>
      <c r="G138" s="48">
        <f t="shared" si="4"/>
        <v>26750</v>
      </c>
      <c r="H138" s="48">
        <f t="shared" si="4"/>
        <v>47</v>
      </c>
      <c r="I138" s="48">
        <f t="shared" si="4"/>
        <v>26750</v>
      </c>
      <c r="J138" s="48">
        <f t="shared" si="4"/>
        <v>182</v>
      </c>
      <c r="K138" s="48">
        <f t="shared" si="4"/>
        <v>103400</v>
      </c>
    </row>
    <row r="139" ht="15.75" thickTop="1"/>
  </sheetData>
  <sheetProtection/>
  <mergeCells count="10">
    <mergeCell ref="B122:I122"/>
    <mergeCell ref="J122:K123"/>
    <mergeCell ref="A122:A124"/>
    <mergeCell ref="A22:B22"/>
    <mergeCell ref="B43:D43"/>
    <mergeCell ref="F43:H43"/>
    <mergeCell ref="B123:C123"/>
    <mergeCell ref="D123:E123"/>
    <mergeCell ref="F123:G123"/>
    <mergeCell ref="H123:I123"/>
  </mergeCells>
  <printOptions/>
  <pageMargins left="0.31" right="0.4" top="0.75" bottom="0.59" header="0.3" footer="0.3"/>
  <pageSetup fitToHeight="2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pavilion</cp:lastModifiedBy>
  <cp:lastPrinted>2009-10-23T02:13:57Z</cp:lastPrinted>
  <dcterms:created xsi:type="dcterms:W3CDTF">2009-10-03T03:46:27Z</dcterms:created>
  <dcterms:modified xsi:type="dcterms:W3CDTF">2015-03-15T02:47:12Z</dcterms:modified>
  <cp:category/>
  <cp:version/>
  <cp:contentType/>
  <cp:contentStatus/>
</cp:coreProperties>
</file>